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3"/>
  </bookViews>
  <sheets>
    <sheet name="キッズ月間(昼)" sheetId="1" r:id="rId1"/>
    <sheet name="キッズ月間(昼・おやつ)" sheetId="2" r:id="rId2"/>
    <sheet name="キッズ月間(夕)" sheetId="3" r:id="rId3"/>
    <sheet name="月間(離乳)" sheetId="4" r:id="rId4"/>
  </sheets>
  <externalReferences>
    <externalReference r:id="rId7"/>
  </externalReferences>
  <definedNames>
    <definedName name="_xlnm.Print_Area" localSheetId="0">'キッズ月間(昼)'!$A$1:$Y$87</definedName>
    <definedName name="_xlnm.Print_Area" localSheetId="1">'キッズ月間(昼・おやつ)'!$A$1:$Y$89</definedName>
    <definedName name="_xlnm.Print_Area" localSheetId="2">'キッズ月間(夕)'!$A$1:$Y$89</definedName>
    <definedName name="_xlnm.Print_Area" localSheetId="3">'月間(離乳)'!$A$1:$P$65</definedName>
  </definedNames>
  <calcPr fullCalcOnLoad="1"/>
</workbook>
</file>

<file path=xl/sharedStrings.xml><?xml version="1.0" encoding="utf-8"?>
<sst xmlns="http://schemas.openxmlformats.org/spreadsheetml/2006/main" count="2519" uniqueCount="520">
  <si>
    <t>キッズ</t>
  </si>
  <si>
    <t>昼食</t>
  </si>
  <si>
    <t>３色食品群</t>
  </si>
  <si>
    <t>3～5歳栄養価</t>
  </si>
  <si>
    <t>エネルギー</t>
  </si>
  <si>
    <t>1～2歳栄養価</t>
  </si>
  <si>
    <t>熱や力になるもの</t>
  </si>
  <si>
    <t>血や肉や骨に           なるもの</t>
  </si>
  <si>
    <t>体の調子を              整えるもの</t>
  </si>
  <si>
    <r>
      <t xml:space="preserve">アレルギー
</t>
    </r>
    <r>
      <rPr>
        <sz val="5"/>
        <rFont val="ＭＳ Ｐ明朝"/>
        <family val="1"/>
      </rPr>
      <t>（乳・卵・小麦・落花生・そば・えび・かに）</t>
    </r>
  </si>
  <si>
    <t>たんぱく質</t>
  </si>
  <si>
    <t>脂質</t>
  </si>
  <si>
    <t>炭水化物</t>
  </si>
  <si>
    <t>塩分</t>
  </si>
  <si>
    <t>kcal</t>
  </si>
  <si>
    <t>ｇ</t>
  </si>
  <si>
    <t>g</t>
  </si>
  <si>
    <t>年齢</t>
  </si>
  <si>
    <t>給与栄養目標量</t>
  </si>
  <si>
    <t>当月平均給与栄養量</t>
  </si>
  <si>
    <t>ｴﾈﾙｷﾞｰ/たんぱく質/脂質/炭水化物/塩分</t>
  </si>
  <si>
    <t>エネルギーkcal</t>
  </si>
  <si>
    <t>たんぱく質ｇ</t>
  </si>
  <si>
    <t>脂質ｇ</t>
  </si>
  <si>
    <t>炭水化物ｇ</t>
  </si>
  <si>
    <t>塩分ｇ</t>
  </si>
  <si>
    <t>3～5</t>
  </si>
  <si>
    <t>歳</t>
  </si>
  <si>
    <t>390/16.1/10.8/57.0/1.2未満</t>
  </si>
  <si>
    <t>1～2</t>
  </si>
  <si>
    <t>285/11.8/7.9/41.7/0.9未満</t>
  </si>
  <si>
    <t>※３色食品群は食品中に含まれる栄養素を見た目で分かりやすくする為の目安です。
　香辛料や正油・みそなどの調味料は３色食品群に分類されない為、記載しておりません。</t>
  </si>
  <si>
    <t>※調味料のアレルギー表示は弊社でお届けしたものに限ります。また、アレルギーの詳細は「予定献立表」でご確認下さい。</t>
  </si>
  <si>
    <t>※都合により、献立を変更する場合がございます。</t>
  </si>
  <si>
    <t>木</t>
  </si>
  <si>
    <t>金</t>
  </si>
  <si>
    <t>土</t>
  </si>
  <si>
    <t>日</t>
  </si>
  <si>
    <t>月</t>
  </si>
  <si>
    <t>火</t>
  </si>
  <si>
    <t>水</t>
  </si>
  <si>
    <t>麻婆豆腐</t>
  </si>
  <si>
    <t>白菜の磯和え</t>
  </si>
  <si>
    <t>ご飯・はるさめスープ</t>
  </si>
  <si>
    <t>ご飯・ごま油・砂糖・片栗粉・春雨</t>
  </si>
  <si>
    <t>豚肉・豆腐・鶏肉</t>
  </si>
  <si>
    <t>生姜・長ねぎ・ニラ・白菜・人参・あおさ粉・水菜</t>
  </si>
  <si>
    <t>小麦</t>
  </si>
  <si>
    <t>キャベツとワカメのナムル風サラダ</t>
  </si>
  <si>
    <t>ご飯・バター・油・スパゲッティ・ごま・砂糖・ごま油</t>
  </si>
  <si>
    <t>ウインナー・鶏肉</t>
  </si>
  <si>
    <t>玉ねぎ・レーズン・きゅうり・かぶ・人参・ブロッコリー・キャベツ・ワカメ</t>
  </si>
  <si>
    <t>乳・小麦</t>
  </si>
  <si>
    <t>スケソウタラの煮付け</t>
  </si>
  <si>
    <t>炒りおから</t>
  </si>
  <si>
    <t>ご飯・みそ汁</t>
  </si>
  <si>
    <t>フルーツ（りんご）</t>
  </si>
  <si>
    <t>ご飯・砂糖・油</t>
  </si>
  <si>
    <t>スケソウタラ・油揚げ・おから</t>
  </si>
  <si>
    <t>生姜・人参・大根・ごぼう・グリンピース・かぼちゃ・えのき茸・りんご</t>
  </si>
  <si>
    <t>ツナ大根サラダ</t>
  </si>
  <si>
    <t>ご飯・ごま油・砂糖・油・バター</t>
  </si>
  <si>
    <t>玉子・豚肉・ツナフレーク缶・牛乳</t>
  </si>
  <si>
    <t>玉ねぎ・ピーマン・大根・トマト・キャベツ・しめじ</t>
  </si>
  <si>
    <t>小麦・卵・乳</t>
  </si>
  <si>
    <t>黄金カレイの揚げ煮</t>
  </si>
  <si>
    <t>鶏とかぼちゃのソテー</t>
  </si>
  <si>
    <t>鉄分強化！ふりかけご飯・みそ汁</t>
  </si>
  <si>
    <t>フルーツ（オレンジ）</t>
  </si>
  <si>
    <t>ご飯・小麦粉・油・砂糖・バター</t>
  </si>
  <si>
    <t>カレイ・鶏肉・油揚げ</t>
  </si>
  <si>
    <t>人参・ほうれん草・かぼちゃ・ピーマン・玉ねぎ・オレンジ</t>
  </si>
  <si>
    <t>なし　※18・小麦・乳</t>
  </si>
  <si>
    <t>ハンバーグ</t>
  </si>
  <si>
    <t>和風コールスローサラダ</t>
  </si>
  <si>
    <t>ご飯・パン粉・油・砂糖・マヨネーズ・花ふ</t>
  </si>
  <si>
    <t>豚肉・牛乳</t>
  </si>
  <si>
    <t>玉ねぎ・トマト・白菜・人参・水菜・万能ねぎ</t>
  </si>
  <si>
    <t>小麦・乳・卵</t>
  </si>
  <si>
    <t>カラスカレイの和風ステーキ</t>
  </si>
  <si>
    <t>お豆のころころサラダ</t>
  </si>
  <si>
    <t>ご飯・すまし汁</t>
  </si>
  <si>
    <t>フルーツ（バナナ）</t>
  </si>
  <si>
    <t>ご飯・片栗粉・油・砂糖・マヨネーズ</t>
  </si>
  <si>
    <t>カラスカレイ・大豆</t>
  </si>
  <si>
    <t>生姜・小松菜・人参・きゅうり・大根・パプリカ赤・もやし・長ねぎ・バナナ</t>
  </si>
  <si>
    <t>小麦・卵</t>
  </si>
  <si>
    <t>スパゲッティミートソース</t>
  </si>
  <si>
    <t>お豆腐サラダ</t>
  </si>
  <si>
    <t>スープ</t>
  </si>
  <si>
    <t>スパゲッティ・バター・油・小麦粉・砂糖</t>
  </si>
  <si>
    <t>豚肉・豆腐・玉子</t>
  </si>
  <si>
    <t>玉ねぎ・人参・パセリ・キャベツ・枝豆・コーン・ワカメ</t>
  </si>
  <si>
    <t>白糸タラのコロコロ甘辛揚げ</t>
  </si>
  <si>
    <t>おふのふわふわ煮</t>
  </si>
  <si>
    <t>フルーツ（いよかん）</t>
  </si>
  <si>
    <t>ご飯・片栗粉・油・砂糖・ごま・さつま芋・焼ふ</t>
  </si>
  <si>
    <t>シロイトタラ・玉子・油揚げ</t>
  </si>
  <si>
    <t>玉ねぎ・人参・グリンピース・小松菜・いよかん</t>
  </si>
  <si>
    <t>鶏ささみのチーズ焼き</t>
  </si>
  <si>
    <t>にんじゃが炒め</t>
  </si>
  <si>
    <t>納豆ごはん・すまし汁</t>
  </si>
  <si>
    <t>ご飯・小麦粉・バター・じゃが芋・油・砂糖・ソーメン</t>
  </si>
  <si>
    <t>納豆・鶏肉・粉チーズ</t>
  </si>
  <si>
    <t>あおさ粉・トマト・人参・ピーマン・ワカメ</t>
  </si>
  <si>
    <t>小麦・乳・小麦　※14</t>
  </si>
  <si>
    <t>豆腐の野菜あんかけ</t>
  </si>
  <si>
    <t>鶏レバーのかりん揚げ</t>
  </si>
  <si>
    <t>フルーツ（パイン缶）</t>
  </si>
  <si>
    <t>ご飯・ごま油・砂糖・片栗粉・ごま・油・花ふ</t>
  </si>
  <si>
    <t>豆腐・鶏レバー</t>
  </si>
  <si>
    <t>玉ねぎ・ピーマン・ブロッコリー・かぼちゃ・パイナップル缶</t>
  </si>
  <si>
    <t>大豆サラダ</t>
  </si>
  <si>
    <t>ハヤシライス</t>
  </si>
  <si>
    <t>ご飯・油・砂糖</t>
  </si>
  <si>
    <t>豚肉・大豆</t>
  </si>
  <si>
    <t>玉ねぎ・カットトマト缶・大根・きゅうり・人参・りんご</t>
  </si>
  <si>
    <t>秋鮭の豆乳クリームソース</t>
  </si>
  <si>
    <t>ひじきのサラダ</t>
  </si>
  <si>
    <t>鉄分強化！ふりかけご飯・スープ</t>
  </si>
  <si>
    <t>フルーツ（黄桃缶）</t>
  </si>
  <si>
    <t>ご飯・小麦粉・油・バター・砂糖・さつま芋</t>
  </si>
  <si>
    <t>秋鮭・無調整豆乳</t>
  </si>
  <si>
    <t>玉ねぎ・ほうれん草・ひじき・キャベツ・人参・枝豆・黄桃缶</t>
  </si>
  <si>
    <t>豚肉の野菜炒め</t>
  </si>
  <si>
    <t>玉子・無調整豆乳・豚肉・豆腐</t>
  </si>
  <si>
    <t>玉ねぎ・コーン・白菜・もやし・人参・万能ねぎ・りんご</t>
  </si>
  <si>
    <t>卵・小麦</t>
  </si>
  <si>
    <t>手作りヘルシーナゲット</t>
  </si>
  <si>
    <t>カレー風味ピラフおにぎり</t>
  </si>
  <si>
    <t>ご飯・バター・砂糖・小麦粉・油・ごま・ごま油</t>
  </si>
  <si>
    <t>ウインナー・鶏肉・粉豆腐</t>
  </si>
  <si>
    <t>玉ねぎ・グリンピース・人参・ブロッコリー・キャベツ・ワカメ・オレンジ</t>
  </si>
  <si>
    <t>小麦・乳</t>
  </si>
  <si>
    <t>玉ねぎ・人参・キャベツ・かぼちゃ・パイナップル缶</t>
  </si>
  <si>
    <t>コーン入り厚焼玉子</t>
  </si>
  <si>
    <t>※14　この商品は「そば・卵」を含む製品と同じ施設で製造しておりますが、混入を最小限に抑えるように十分に配慮して生産されております。</t>
  </si>
  <si>
    <t>※18　本製品で使用している海苔は、えび・かにの生息域で採取しています。</t>
  </si>
  <si>
    <t>キッズ</t>
  </si>
  <si>
    <t>エネルギー</t>
  </si>
  <si>
    <t>おやつ</t>
  </si>
  <si>
    <t>kcal</t>
  </si>
  <si>
    <t>ｇ</t>
  </si>
  <si>
    <t>kcal</t>
  </si>
  <si>
    <t>585/24.1/16.2/85.5/1.8未満</t>
  </si>
  <si>
    <t>485/20.1/13.5/71.0/1.5未満</t>
  </si>
  <si>
    <t>牛乳</t>
  </si>
  <si>
    <t>りんごのバター煮</t>
  </si>
  <si>
    <t>砂糖・バター・ご飯・ごま油・片栗粉・春雨</t>
  </si>
  <si>
    <t>牛乳・豚肉・豆腐・鶏肉</t>
  </si>
  <si>
    <t>りんご・レモン・レーズン・生姜・長ねぎ・ニラ・白菜・人参・あおさ粉・水菜</t>
  </si>
  <si>
    <t>牛乳</t>
  </si>
  <si>
    <t>恵方巻きクレープ</t>
  </si>
  <si>
    <t>ホットケーキミックス・バター・油・イチゴジャム・ご飯・スパゲッティ・ごま・砂糖・ごま油</t>
  </si>
  <si>
    <t>牛乳・玉子・ウインナー・鶏肉</t>
  </si>
  <si>
    <t>乳・小麦　※3・卵・小麦</t>
  </si>
  <si>
    <t>納豆巻き</t>
  </si>
  <si>
    <t>ご飯・砂糖・油</t>
  </si>
  <si>
    <t>牛乳・納豆・スケソウタラ・油揚げ・おから</t>
  </si>
  <si>
    <t>のり・万能ねぎ・生姜・人参・大根・ごぼう・グリンピース・かぼちゃ・えのき茸・りんご</t>
  </si>
  <si>
    <t>乳・小麦</t>
  </si>
  <si>
    <t>チーズコーンいももち</t>
  </si>
  <si>
    <t>じゃが芋・片栗粉・油・砂糖・ご飯・ごま油・バター</t>
  </si>
  <si>
    <t>牛乳・チーズ・玉子・豚肉・ツナフレーク缶</t>
  </si>
  <si>
    <t>コーン・あおさ粉・玉ねぎ・ピーマン・大根・トマト・キャベツ・しめじ</t>
  </si>
  <si>
    <t>乳・小麦・卵</t>
  </si>
  <si>
    <t>乳・小麦・卵</t>
  </si>
  <si>
    <t>豆乳スコーン</t>
  </si>
  <si>
    <t>ホットケーキミックス・ご飯・小麦粉・油・砂糖・バター</t>
  </si>
  <si>
    <t>牛乳・無調整豆乳・カレイ・鶏肉・油揚げ</t>
  </si>
  <si>
    <t>枝豆・人参・ほうれん草・かぼちゃ・ピーマン・玉ねぎ・オレンジ</t>
  </si>
  <si>
    <t>乳・小麦　※3・なし　※18・小麦</t>
  </si>
  <si>
    <t>ミニ焼きうどん（ソース味）</t>
  </si>
  <si>
    <t>うどん・油・ご飯・パン粉・砂糖・マヨネーズ・花ふ</t>
  </si>
  <si>
    <t>牛乳・豚肉・花かつお</t>
  </si>
  <si>
    <t>キャベツ・人参・玉ねぎ・トマト・白菜・水菜・万能ねぎ</t>
  </si>
  <si>
    <t>乳・小麦　※14・小麦・卵</t>
  </si>
  <si>
    <t>かぼちゃもち</t>
  </si>
  <si>
    <t>鉄強化りんごゼリー</t>
  </si>
  <si>
    <t>ごま・片栗粉・砂糖・Feすりおろしりんごゼリー・ご飯・油・マヨネーズ</t>
  </si>
  <si>
    <t>牛乳・カラスカレイ・大豆</t>
  </si>
  <si>
    <t>かぼちゃ・生姜・小松菜・人参・きゅうり・大根・パプリカ赤・もやし・長ねぎ・バナナ</t>
  </si>
  <si>
    <t>乳・小麦・卵</t>
  </si>
  <si>
    <t>ハムチーズトースト</t>
  </si>
  <si>
    <t>食パン・マヨネーズ・スパゲッティ・バター・油・小麦粉・砂糖</t>
  </si>
  <si>
    <t>牛乳・ハム・チーズ・豚肉・豆腐・玉子</t>
  </si>
  <si>
    <t>乳・お問合せ下さい・小麦・卵</t>
  </si>
  <si>
    <t>みるくくずもち</t>
  </si>
  <si>
    <t>塩せんべい</t>
  </si>
  <si>
    <t>片栗粉・砂糖・塩味せんべい・ご飯・油・ごま・さつま芋・焼ふ</t>
  </si>
  <si>
    <t>牛乳・きな粉・シロイトタラ・玉子・油揚げ</t>
  </si>
  <si>
    <t>乳・なし　※46・小麦・卵</t>
  </si>
  <si>
    <t>ご飯・ごま油</t>
  </si>
  <si>
    <t>中華おこわ風炊き込みごはん</t>
  </si>
  <si>
    <t>ご飯・ごま油・小麦粉・バター・じゃが芋・油・砂糖・ソーメン</t>
  </si>
  <si>
    <t>牛乳・素干しエビ・納豆・鶏肉・粉チーズ</t>
  </si>
  <si>
    <t>舞茸・人参・あおさ粉・トマト・ピーマン・ワカメ</t>
  </si>
  <si>
    <t>乳・えび　※35・小麦・小麦　※14</t>
  </si>
  <si>
    <t>オニオンコーンパン</t>
  </si>
  <si>
    <t>ホットケーキミックス・マヨネーズ・ご飯・ごま油・砂糖・片栗粉・ごま・油・花ふ</t>
  </si>
  <si>
    <t>牛乳・玉子・豆腐・鶏レバー</t>
  </si>
  <si>
    <t>玉ねぎ・コーン・ピーマン・ブロッコリー・かぼちゃ・パイナップル缶</t>
  </si>
  <si>
    <t>乳・小麦　※3・卵・小麦</t>
  </si>
  <si>
    <t>マカロニきなこ</t>
  </si>
  <si>
    <t>鉄分強化チーズ</t>
  </si>
  <si>
    <t>マカロニ・砂糖・ご飯・油</t>
  </si>
  <si>
    <t>牛乳・きな粉・鉄強化チーズ・豚肉・大豆</t>
  </si>
  <si>
    <t>乳・小麦</t>
  </si>
  <si>
    <t>小豆ういろう</t>
  </si>
  <si>
    <t>小麦粉・砂糖・ご飯・油・バター・さつま芋</t>
  </si>
  <si>
    <t>牛乳・茹小豆缶・秋鮭・無調整豆乳</t>
  </si>
  <si>
    <t>乳・小麦・なし　※18</t>
  </si>
  <si>
    <t>オレンジゼリー</t>
  </si>
  <si>
    <t>鉄カルウエハース</t>
  </si>
  <si>
    <t>鉄カルウエハース・ご飯・油・砂糖</t>
  </si>
  <si>
    <t>牛乳・玉子・無調整豆乳・豚肉・豆腐</t>
  </si>
  <si>
    <t>オレンジジュース・寒天・玉ねぎ・コーン・白菜・もやし・人参・万能ねぎ・りんご</t>
  </si>
  <si>
    <t>乳・小麦・卵</t>
  </si>
  <si>
    <t>りんごのバター煮</t>
  </si>
  <si>
    <t>砂糖・バター・ご飯・ごま油・片栗粉・春雨</t>
  </si>
  <si>
    <t>牛乳・豚肉・豆腐・鶏肉</t>
  </si>
  <si>
    <t>りんご・レモン・レーズン・生姜・長ねぎ・ニラ・白菜・人参・あおさ粉・水菜</t>
  </si>
  <si>
    <t>乳・小麦</t>
  </si>
  <si>
    <t>メロンパン</t>
  </si>
  <si>
    <t>ホットケーキミックス・バター・砂糖・ご飯・小麦粉・油・ごま・ごま油</t>
  </si>
  <si>
    <t>牛乳・玉子・無調整豆乳・ウインナー・鶏肉・粉豆腐</t>
  </si>
  <si>
    <t>牛乳・納豆・スケソウタラ・油揚げ・おから</t>
  </si>
  <si>
    <t>のり・万能ねぎ・生姜・人参・大根・ごぼう・グリンピース・かぼちゃ・えのき茸・りんご</t>
  </si>
  <si>
    <t>塩せんべい</t>
  </si>
  <si>
    <t>牛乳・素干しエビ・納豆・鶏肉・粉チーズ</t>
  </si>
  <si>
    <t>ホットケーキミックス・マヨネーズ・ご飯・ごま油・砂糖・片栗粉・ごま・油・花ふ</t>
  </si>
  <si>
    <t>玉ねぎ・コーン・人参・キャベツ・かぼちゃ・パイナップル缶</t>
  </si>
  <si>
    <t>鉄カルウエハース・ご飯・油・砂糖</t>
  </si>
  <si>
    <t>乳・小麦・卵</t>
  </si>
  <si>
    <t>※3　この商品は「乳、卵」を含む製品と同じ施設で製造しておりますが、混入を最小限に抑えるように十分に配慮して生産されております。</t>
  </si>
  <si>
    <t>※35　本製品で使用しているえびは、「かに」が混ざる漁法で捕獲しています。</t>
  </si>
  <si>
    <t>※46　本商品製造工場では、小麦、乳、卵、えび、落花生を含む製品を製造しています。</t>
  </si>
  <si>
    <t>キッズ</t>
  </si>
  <si>
    <t>夕食</t>
  </si>
  <si>
    <t>エネルギー</t>
  </si>
  <si>
    <t>スケソウタラのコーンマヨ焼き</t>
  </si>
  <si>
    <t>野菜チップス</t>
  </si>
  <si>
    <t>フルーツ（みかん）</t>
  </si>
  <si>
    <t>ご飯・小麦粉・油・マヨネーズ・さつま芋</t>
  </si>
  <si>
    <t>スケソウタラ・油揚げ</t>
  </si>
  <si>
    <t>玉ねぎ・コーン・トマト・かぼちゃ・れんこん・キャベツ・みかん</t>
  </si>
  <si>
    <t>お豆といものグラタン風</t>
  </si>
  <si>
    <t>茹で豚と大根のサラダ</t>
  </si>
  <si>
    <t>ご飯・じゃが芋・バター・小麦粉・パン粉・油・砂糖・ごま油・焼ふ</t>
  </si>
  <si>
    <t>ツナフレーク缶・大豆・無調整豆乳・豚肉</t>
  </si>
  <si>
    <t>玉ねぎ・ほうれん草・大根・パプリカ赤・もやし</t>
  </si>
  <si>
    <t>小麦　※18・乳・小麦</t>
  </si>
  <si>
    <t>親子丼</t>
  </si>
  <si>
    <t>小松菜の中華和え</t>
  </si>
  <si>
    <t>みそ汁</t>
  </si>
  <si>
    <t>ヨーグルト</t>
  </si>
  <si>
    <t>ご飯・砂糖・ごま油・さつま芋</t>
  </si>
  <si>
    <t>鶏肉・玉子・ヨーグルト</t>
  </si>
  <si>
    <t>玉ねぎ・のり・小松菜・人参・枝豆・長ねぎ</t>
  </si>
  <si>
    <t>卵・小麦・乳</t>
  </si>
  <si>
    <t>秋鮭のみそ焼き</t>
  </si>
  <si>
    <t>鶏レバーの甘辛炒め</t>
  </si>
  <si>
    <t>ご飯・油・ごま・片栗粉・ごま油・砂糖</t>
  </si>
  <si>
    <t>秋鮭・鶏レバー・豆腐</t>
  </si>
  <si>
    <t>チンゲン菜・玉ねぎ・人参・白菜・いよかん</t>
  </si>
  <si>
    <t>ポークビーンズ</t>
  </si>
  <si>
    <t>三色和え</t>
  </si>
  <si>
    <t>ご飯・じゃが芋・バター・油・砂糖</t>
  </si>
  <si>
    <t>豚肉・大豆・玉子</t>
  </si>
  <si>
    <t>玉ねぎ・カットトマト缶・グリンピース・キャベツ・人参・かぶ・長ねぎ</t>
  </si>
  <si>
    <t>白糸タラの漬け焼き</t>
  </si>
  <si>
    <t>揚げ高野豆腐のあんかけ</t>
  </si>
  <si>
    <t>ご飯・油・片栗粉・砂糖</t>
  </si>
  <si>
    <t>シロイトタラ・高野豆腐</t>
  </si>
  <si>
    <t>きゅうり・玉ねぎ・人参・大根・しめじ・りんご</t>
  </si>
  <si>
    <t>肉じゃが</t>
  </si>
  <si>
    <t>白菜としらすの酢の物</t>
  </si>
  <si>
    <t>ご飯・じゃが芋・油・砂糖</t>
  </si>
  <si>
    <t>豚肉・しらす干し・豆腐・油揚げ</t>
  </si>
  <si>
    <t>玉ねぎ・人参・グリンピース・白菜</t>
  </si>
  <si>
    <t>小麦・なし※15</t>
  </si>
  <si>
    <t>スケソウタラのムニエル</t>
  </si>
  <si>
    <t>鶏肉と大根の甘辛煮</t>
  </si>
  <si>
    <t>ご飯・小麦粉・油・バター・砂糖・花ふ</t>
  </si>
  <si>
    <t>スケソウタラ・鶏肉</t>
  </si>
  <si>
    <t>かぼちゃ・大根・人参・万能ねぎ・オレンジ</t>
  </si>
  <si>
    <t>みそ焼肉</t>
  </si>
  <si>
    <t>ブロッコリーのおかか和え</t>
  </si>
  <si>
    <t>豚肉・花かつお</t>
  </si>
  <si>
    <t>玉ねぎ・パプリカ赤・ブロッコリー・人参・白菜・しめじ</t>
  </si>
  <si>
    <t>ふわふわたまごの甘酢あんかけ</t>
  </si>
  <si>
    <t>中華サラダ</t>
  </si>
  <si>
    <t>ご飯・油・砂糖・片栗粉・ごま油</t>
  </si>
  <si>
    <t>玉子・ツナフレーク缶・豆腐</t>
  </si>
  <si>
    <t>玉ねぎ・万能ねぎ・キャベツ・人参・きゅうり・とろろ昆布・りんご</t>
  </si>
  <si>
    <t>たっぷり野菜の中華うま丼</t>
  </si>
  <si>
    <t>さつま芋の塩バター煮</t>
  </si>
  <si>
    <t>ご飯・片栗粉・ごま油・砂糖・さつま芋・バター</t>
  </si>
  <si>
    <t>鶏肉・玉子</t>
  </si>
  <si>
    <t>白菜・長ねぎ・人参・インゲン・オレンジ</t>
  </si>
  <si>
    <t>黄金カレイのごまみそ煮</t>
  </si>
  <si>
    <t>鶏肉のケチャップ炒め</t>
  </si>
  <si>
    <t>フルーツ（洋なし缶）</t>
  </si>
  <si>
    <t>ご飯・砂糖・ごま・油</t>
  </si>
  <si>
    <t>カレイ・鶏肉</t>
  </si>
  <si>
    <t>人参・ワカメ・玉ねぎ・グリンピース・小松菜・長ねぎ・洋なし缶</t>
  </si>
  <si>
    <t>かぼちゃコロッケ</t>
  </si>
  <si>
    <t>切干大根煮</t>
  </si>
  <si>
    <t>ご飯・油・小麦粉・パン粉・砂糖</t>
  </si>
  <si>
    <t>ツナフレーク缶・油揚げ・大豆・玉子</t>
  </si>
  <si>
    <t>かぼちゃ・玉ねぎ・ブロッコリー・切干大根・人参・チンゲン菜</t>
  </si>
  <si>
    <t>とり肉団子の煮物</t>
  </si>
  <si>
    <t>くるくるマカロニサラダ</t>
  </si>
  <si>
    <t>きんぴらご飯・みそ汁</t>
  </si>
  <si>
    <t>ご飯・油・砂糖・ツイストマカロニ・マヨネーズ</t>
  </si>
  <si>
    <t>鶏肉・粉豆腐</t>
  </si>
  <si>
    <t>ごぼう・人参・のり・キャベツ・インゲン・パプリカ赤・きゅうり・玉ねぎ・なめこ</t>
  </si>
  <si>
    <t>白菜・長ねぎ・人参・なめこ・オレンジ</t>
  </si>
  <si>
    <t>かぼちゃ・玉ねぎ・トマト・切干大根・人参・白菜</t>
  </si>
  <si>
    <t>※15　本製品に使用しているしらす干しの原料魚は、えび・かにが混ざる漁法で採取しています。</t>
  </si>
  <si>
    <t>離乳食</t>
  </si>
  <si>
    <t>曜日</t>
  </si>
  <si>
    <t>初期（5～6ヶ月）</t>
  </si>
  <si>
    <t>中期（7～8ヶ月）</t>
  </si>
  <si>
    <t>後期（9～11ヶ月）</t>
  </si>
  <si>
    <t>昼</t>
  </si>
  <si>
    <t>夕</t>
  </si>
  <si>
    <t>かゆペースト</t>
  </si>
  <si>
    <t>豆腐ペースト</t>
  </si>
  <si>
    <t>白菜ペースト</t>
  </si>
  <si>
    <t>人参ペースト</t>
  </si>
  <si>
    <t>玉ねぎペースト</t>
  </si>
  <si>
    <t>トマトペースト</t>
  </si>
  <si>
    <t>かゆ・かぼちゃペースト</t>
  </si>
  <si>
    <t>スケソウタラ・さつま芋ペースト</t>
  </si>
  <si>
    <t>かぶペースト</t>
  </si>
  <si>
    <t>ブロッコリーペースト</t>
  </si>
  <si>
    <t>じゃが芋ペースト</t>
  </si>
  <si>
    <t>ほうれん草ペースト</t>
  </si>
  <si>
    <t>大根ペースト</t>
  </si>
  <si>
    <t>キャベツペースト</t>
  </si>
  <si>
    <t>かゆ・豆腐ペースト</t>
  </si>
  <si>
    <t>かぼちゃペースト</t>
  </si>
  <si>
    <t>かゆ・玉ねぎペースト</t>
  </si>
  <si>
    <t>かゆ・キャベツペースト</t>
  </si>
  <si>
    <t>じゃが芋・人参ペースト</t>
  </si>
  <si>
    <t>かゆ・白菜ペースト</t>
  </si>
  <si>
    <t>玉ねぎ・人参ペースト</t>
  </si>
  <si>
    <t>かゆ・大根ペースト</t>
  </si>
  <si>
    <t>じゃが芋・しらす干しペースト</t>
  </si>
  <si>
    <t>玉ねぎ・豆腐ペースト</t>
  </si>
  <si>
    <t>かゆ・人参ペースト</t>
  </si>
  <si>
    <t>ソーメンペースト</t>
  </si>
  <si>
    <t>かゆ</t>
  </si>
  <si>
    <t>みそ汁・フルーツ（みかん）</t>
  </si>
  <si>
    <t>野菜のコンソメ煮</t>
  </si>
  <si>
    <t>みそ汁・フルーツ（りんご）</t>
  </si>
  <si>
    <t>みるくスープ</t>
  </si>
  <si>
    <t>すまし汁</t>
  </si>
  <si>
    <t>すまし汁・フルーツ（いよかん）</t>
  </si>
  <si>
    <t>みそ汁・フルーツ（オレンジ）</t>
  </si>
  <si>
    <t>すまし汁・フルーツ（バナナ）</t>
  </si>
  <si>
    <t>みそ汁・フルーツ（いよかん）</t>
  </si>
  <si>
    <t>赤おにさんライス</t>
  </si>
  <si>
    <t>コーン入りハートの玉子焼き</t>
  </si>
  <si>
    <t>たまごチャーハン</t>
  </si>
  <si>
    <t>たまごチャーハン</t>
  </si>
  <si>
    <t>かゆ・かぼちゃペースト</t>
  </si>
  <si>
    <t>スケソウタラ・さつま芋ペースト</t>
  </si>
  <si>
    <t>豚肉と豆腐のことこと煮</t>
  </si>
  <si>
    <t>スケソウタラのトマト煮</t>
  </si>
  <si>
    <t>みかん</t>
  </si>
  <si>
    <t>かゆ・玉ねぎ・キャベツペースト</t>
  </si>
  <si>
    <t>かゆ・大根ペースト</t>
  </si>
  <si>
    <t>かゆ</t>
  </si>
  <si>
    <t>じゃが芋の豆乳煮ペースト</t>
  </si>
  <si>
    <t>鶏肉と野菜のことこと煮</t>
  </si>
  <si>
    <t>野菜の豆乳煮</t>
  </si>
  <si>
    <t>大豆と野菜の豆乳煮</t>
  </si>
  <si>
    <t>コロコロサラダ</t>
  </si>
  <si>
    <t>茹で野菜</t>
  </si>
  <si>
    <t>キャベツとわかめのやわらか煮</t>
  </si>
  <si>
    <t>かゆ・玉ねぎ・さつま芋ペースト</t>
  </si>
  <si>
    <t>かゆ</t>
  </si>
  <si>
    <t>スケソウタラ・かぼちゃペースト</t>
  </si>
  <si>
    <t>スケソウタラと野菜のことこと煮</t>
  </si>
  <si>
    <t>鶏肉の玉子とじ</t>
  </si>
  <si>
    <t>人参・大根ペースト</t>
  </si>
  <si>
    <t>りんごペースト</t>
  </si>
  <si>
    <t>ヨーグルト</t>
  </si>
  <si>
    <t>みそ汁・ヨーグルト</t>
  </si>
  <si>
    <t>かゆ・玉ねぎのミルク煮ペースト</t>
  </si>
  <si>
    <t>かゆ・豆腐ペースト</t>
  </si>
  <si>
    <t>豚肉と野菜のトマト煮</t>
  </si>
  <si>
    <t>大根の玉子とじ</t>
  </si>
  <si>
    <t>いよかん</t>
  </si>
  <si>
    <t>みるくスープ</t>
  </si>
  <si>
    <t>すまし汁・フルーツ（いよかん）</t>
  </si>
  <si>
    <t>かゆ・玉ねぎペースト</t>
  </si>
  <si>
    <t>かゆ・キャベツペースト</t>
  </si>
  <si>
    <t>じゃが芋・人参ペースト</t>
  </si>
  <si>
    <t>黄金カレイと野菜のことこと煮</t>
  </si>
  <si>
    <t>豚肉と大豆のトマト煮</t>
  </si>
  <si>
    <t>玉ねぎペースト</t>
  </si>
  <si>
    <t>鶏とかぼちゃのやわらか煮</t>
  </si>
  <si>
    <t>野菜の玉子とじ</t>
  </si>
  <si>
    <t>オレンジ</t>
  </si>
  <si>
    <t>かぶのトマト煮ペースト</t>
  </si>
  <si>
    <t>かゆペースト</t>
  </si>
  <si>
    <t>玉ねぎ・白菜ペースト</t>
  </si>
  <si>
    <t>シロイトタラ・人参ペースト</t>
  </si>
  <si>
    <t>カラスカレイ・人参ペースト</t>
  </si>
  <si>
    <t>カラスカレイと野菜のことこと煮</t>
  </si>
  <si>
    <t>豚肉と野菜のとろとろ煮</t>
  </si>
  <si>
    <t>白菜としらすのやわらか煮</t>
  </si>
  <si>
    <t>大豆のコロコロサラダ</t>
  </si>
  <si>
    <t>スケソウタラ・大根ペースト</t>
  </si>
  <si>
    <t>豚肉と野菜のやわらか煮</t>
  </si>
  <si>
    <t>スケソウタラとかぼちゃのとろとろ煮</t>
  </si>
  <si>
    <t>鶏肉と野菜のやわらか煮</t>
  </si>
  <si>
    <t>かゆ・豆腐ペースト</t>
  </si>
  <si>
    <t>かゆペースト</t>
  </si>
  <si>
    <t>シロイトタラ・玉ねぎペースト</t>
  </si>
  <si>
    <t>白糸タラとさつま芋のとろとろ煮</t>
  </si>
  <si>
    <t>さつま芋・人参ペースト</t>
  </si>
  <si>
    <t>人参ペースト</t>
  </si>
  <si>
    <t>かゆ・トマトペースト</t>
  </si>
  <si>
    <t>玉ねぎ・人参ペースト</t>
  </si>
  <si>
    <t>鶏ささみのトマト煮</t>
  </si>
  <si>
    <t>じゃが芋と人参のとろとろ煮</t>
  </si>
  <si>
    <t>鶏レバーのやわらか煮</t>
  </si>
  <si>
    <t>かゆ・かぼちゃペースト</t>
  </si>
  <si>
    <t>さつま芋のマッシュ</t>
  </si>
  <si>
    <t>玉ねぎのトマト煮ペースト</t>
  </si>
  <si>
    <t>豚肉のトマト煮</t>
  </si>
  <si>
    <t>鶏肉のやわらか煮</t>
  </si>
  <si>
    <t>りんごペースト</t>
  </si>
  <si>
    <t>フルーツ（りんご）</t>
  </si>
  <si>
    <t>玉ねぎ・人参ペースト</t>
  </si>
  <si>
    <t>秋鮭と野菜の豆乳煮</t>
  </si>
  <si>
    <t>キャベツの豆乳煮ペースト</t>
  </si>
  <si>
    <t>バナナペースト</t>
  </si>
  <si>
    <t>かゆ・人参ペースト</t>
  </si>
  <si>
    <t>玉ねぎ・豆腐ペースト</t>
  </si>
  <si>
    <t>白菜の豆乳煮ペースト</t>
  </si>
  <si>
    <t>豚肉と野菜の玉子とじ</t>
  </si>
  <si>
    <t>白菜と鶏ささみのやわらか煮</t>
  </si>
  <si>
    <t>かぼちゃとさつま芋のマッシュ</t>
  </si>
  <si>
    <t>豚肉と大根のことこと煮</t>
  </si>
  <si>
    <t>みそ汁</t>
  </si>
  <si>
    <t>フルーツ（りんご）</t>
  </si>
  <si>
    <t>秋鮭とチンゲン菜のくたくた煮</t>
  </si>
  <si>
    <t>白菜のだし煮</t>
  </si>
  <si>
    <t>白糸タラと高野豆腐のことこと煮</t>
  </si>
  <si>
    <t>コロコロ野菜</t>
  </si>
  <si>
    <t>みそ汁・フルーツ（りんご）</t>
  </si>
  <si>
    <t>すまし汁・フルーツ（バナナ）</t>
  </si>
  <si>
    <t>お豆腐サラダ</t>
  </si>
  <si>
    <t>スープ</t>
  </si>
  <si>
    <t>みそ汁・フルーツ（オレンジ）</t>
  </si>
  <si>
    <t>おふのふわふわ玉子とじ</t>
  </si>
  <si>
    <t>みそ汁・フルーツ（いよかん）</t>
  </si>
  <si>
    <t>ブロッコリーと人参のサラダ</t>
  </si>
  <si>
    <t>すまし汁</t>
  </si>
  <si>
    <t>キャベツときゅうりのサラダ</t>
  </si>
  <si>
    <t>みそ汁・フルーツ（りんご）</t>
  </si>
  <si>
    <t>豆腐と野菜のとろとろ煮</t>
  </si>
  <si>
    <t>鶏レバーとブロッコリーのやわらか煮</t>
  </si>
  <si>
    <t>鶏ささみと野菜のくたくた煮</t>
  </si>
  <si>
    <t>みそ汁・フルーツ（オレンジ）</t>
  </si>
  <si>
    <t>大豆サラダ</t>
  </si>
  <si>
    <t>黄金カレイとわかめのことこと煮</t>
  </si>
  <si>
    <t>すまし汁</t>
  </si>
  <si>
    <t>スープ</t>
  </si>
  <si>
    <t>かぼちゃとブロッコリーのやわらか煮</t>
  </si>
  <si>
    <t>みそ汁・フルーツ（りんご）</t>
  </si>
  <si>
    <t>鶏肉と野菜のやわらか煮</t>
  </si>
  <si>
    <t>コロコロサラダ</t>
  </si>
  <si>
    <t>野菜のやわらか煮</t>
  </si>
  <si>
    <t>ブロッコリーのやわらか煮</t>
  </si>
  <si>
    <t>サラダ</t>
  </si>
  <si>
    <t>玉ねぎ・トマト・キャベツペースト</t>
  </si>
  <si>
    <t>小松菜ペースト</t>
  </si>
  <si>
    <t>人参・白菜ペースト</t>
  </si>
  <si>
    <t>チンゲン菜・玉ねぎペースト</t>
  </si>
  <si>
    <t>かぼちゃ・ほうれん草ペースト</t>
  </si>
  <si>
    <t>トマトペースト</t>
  </si>
  <si>
    <t>かゆ・小松菜ペースト</t>
  </si>
  <si>
    <t>大根ペースト</t>
  </si>
  <si>
    <t>キャベツ・豆腐ペースト</t>
  </si>
  <si>
    <t>人参・コーンペースト</t>
  </si>
  <si>
    <t>いよかん</t>
  </si>
  <si>
    <t>白菜・ブロッコリーペースト</t>
  </si>
  <si>
    <t>玉ねぎペースト</t>
  </si>
  <si>
    <t>さつま芋・白菜ペースト</t>
  </si>
  <si>
    <t>大根・人参ペースト</t>
  </si>
  <si>
    <t>かゆペースト</t>
  </si>
  <si>
    <t>かゆ・ほうれん草ペースト</t>
  </si>
  <si>
    <t>さつま芋ペースト</t>
  </si>
  <si>
    <t>かぼちゃペースト</t>
  </si>
  <si>
    <t>人参・チンゲン菜ペースト</t>
  </si>
  <si>
    <t>インゲンペースト</t>
  </si>
  <si>
    <t>キャベツペースト</t>
  </si>
  <si>
    <t>2
金</t>
  </si>
  <si>
    <t>イベント献立</t>
  </si>
  <si>
    <t>14
水</t>
  </si>
  <si>
    <t>ブロッコリーペースト</t>
  </si>
  <si>
    <t>豆腐ペースト</t>
  </si>
  <si>
    <t>コロコロサラダ・キャベツとわかめのやわらか煮</t>
  </si>
  <si>
    <t>フルーツ（オレンジ）</t>
  </si>
  <si>
    <t>キャベツペースト</t>
  </si>
  <si>
    <t>トマトペースト</t>
  </si>
  <si>
    <t>オレンジ</t>
  </si>
  <si>
    <t>フルーツ（バナナ）</t>
  </si>
  <si>
    <t>豚肉と玉ねぎのくたくた煮</t>
  </si>
  <si>
    <t>フルーツ（バナナ）</t>
  </si>
  <si>
    <t>豆腐・人参ペースト</t>
  </si>
  <si>
    <t>鶏レバーとキャベツのやわらか煮</t>
  </si>
  <si>
    <t>キャベツのやわらか煮</t>
  </si>
  <si>
    <t>かぼちゃとトマトのやわらか煮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</si>
</sst>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53">
    <font>
      <sz val="11"/>
      <color theme="1"/>
      <name val="Calibri"/>
      <family val="3"/>
    </font>
    <font>
      <sz val="11"/>
      <color indexed="8"/>
      <name val="ＭＳ Ｐゴシック"/>
      <family val="3"/>
    </font>
    <font>
      <sz val="11"/>
      <name val="ＭＳ Ｐゴシック"/>
      <family val="3"/>
    </font>
    <font>
      <sz val="11"/>
      <name val="ＭＳ Ｐ明朝"/>
      <family val="1"/>
    </font>
    <font>
      <sz val="6"/>
      <name val="ＭＳ Ｐゴシック"/>
      <family val="3"/>
    </font>
    <font>
      <b/>
      <sz val="11"/>
      <name val="ＭＳ Ｐ明朝"/>
      <family val="1"/>
    </font>
    <font>
      <b/>
      <sz val="18"/>
      <name val="ＭＳ Ｐ明朝"/>
      <family val="1"/>
    </font>
    <font>
      <b/>
      <sz val="36"/>
      <name val="ＭＳ Ｐ明朝"/>
      <family val="1"/>
    </font>
    <font>
      <sz val="5"/>
      <name val="ＭＳ Ｐ明朝"/>
      <family val="1"/>
    </font>
    <font>
      <sz val="10"/>
      <name val="ＭＳ Ｐ明朝"/>
      <family val="1"/>
    </font>
    <font>
      <sz val="9"/>
      <name val="ＭＳ Ｐ明朝"/>
      <family val="1"/>
    </font>
    <font>
      <sz val="9"/>
      <name val="ＭＳ Ｐゴシック"/>
      <family val="3"/>
    </font>
    <font>
      <sz val="10"/>
      <name val="ＭＳ Ｐゴシック"/>
      <family val="3"/>
    </font>
    <font>
      <b/>
      <sz val="12"/>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2"/>
      <color indexed="8"/>
      <name val="ＭＳ Ｐゴシック"/>
      <family val="3"/>
    </font>
    <font>
      <sz val="12"/>
      <color indexed="8"/>
      <name val="Calibri"/>
      <family val="2"/>
    </font>
    <font>
      <sz val="6"/>
      <color indexed="8"/>
      <name val="ＭＳ Ｐゴシック"/>
      <family val="3"/>
    </font>
    <font>
      <sz val="9"/>
      <color indexed="8"/>
      <name val="ＭＳ Ｐゴシック"/>
      <family val="3"/>
    </font>
    <font>
      <sz val="7"/>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rgb="FFC5FFC5"/>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right/>
      <top style="thin"/>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color indexed="63"/>
      </bottom>
    </border>
    <border>
      <left style="thin"/>
      <right style="thin"/>
      <top>
        <color indexed="63"/>
      </top>
      <bottom style="thin">
        <color indexed="23"/>
      </bottom>
    </border>
    <border>
      <left style="thin"/>
      <right style="thin"/>
      <top style="thin">
        <color indexed="23"/>
      </top>
      <bottom style="thin">
        <color indexed="23"/>
      </bottom>
    </border>
    <border>
      <left style="thin"/>
      <right style="thin"/>
      <top style="thin">
        <color indexed="23"/>
      </top>
      <bottom>
        <color indexed="63"/>
      </bottom>
    </border>
    <border>
      <left style="thin"/>
      <right style="thin"/>
      <top style="thin"/>
      <bottom style="thin">
        <color indexed="55"/>
      </bottom>
    </border>
    <border>
      <left style="thin"/>
      <right style="thin"/>
      <top style="thin">
        <color indexed="55"/>
      </top>
      <bottom style="thin"/>
    </border>
    <border>
      <left style="thin"/>
      <right style="thin"/>
      <top style="thin"/>
      <bottom style="thin">
        <color indexed="23"/>
      </bottom>
    </border>
    <border>
      <left style="thin"/>
      <right style="thin"/>
      <top style="thin">
        <color indexed="2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52" fillId="32" borderId="0" applyNumberFormat="0" applyBorder="0" applyAlignment="0" applyProtection="0"/>
  </cellStyleXfs>
  <cellXfs count="195">
    <xf numFmtId="0" fontId="0" fillId="0" borderId="0" xfId="0" applyFont="1" applyAlignment="1">
      <alignment vertical="center"/>
    </xf>
    <xf numFmtId="0" fontId="3" fillId="0" borderId="0" xfId="60" applyFont="1" applyFill="1" applyAlignment="1">
      <alignment horizontal="center" vertical="center"/>
      <protection/>
    </xf>
    <xf numFmtId="0" fontId="3" fillId="0" borderId="0" xfId="60" applyFont="1" applyFill="1">
      <alignment vertical="center"/>
      <protection/>
    </xf>
    <xf numFmtId="176" fontId="3" fillId="0" borderId="0" xfId="60" applyNumberFormat="1" applyFont="1" applyFill="1">
      <alignment vertical="center"/>
      <protection/>
    </xf>
    <xf numFmtId="0" fontId="3" fillId="0" borderId="0" xfId="60" applyFont="1" applyFill="1" applyBorder="1">
      <alignment vertical="center"/>
      <protection/>
    </xf>
    <xf numFmtId="0" fontId="3" fillId="0" borderId="10" xfId="60" applyFont="1" applyFill="1" applyBorder="1" applyAlignment="1">
      <alignment horizontal="center" vertical="center"/>
      <protection/>
    </xf>
    <xf numFmtId="0" fontId="3" fillId="0" borderId="10" xfId="61" applyFont="1" applyFill="1" applyBorder="1" applyAlignment="1">
      <alignment vertical="center"/>
      <protection/>
    </xf>
    <xf numFmtId="0" fontId="3" fillId="0" borderId="10" xfId="60" applyFont="1" applyFill="1" applyBorder="1" applyAlignment="1">
      <alignment horizontal="center" vertical="center" shrinkToFit="1"/>
      <protection/>
    </xf>
    <xf numFmtId="0" fontId="3" fillId="0" borderId="0" xfId="60" applyFont="1" applyFill="1" applyBorder="1" applyAlignment="1">
      <alignment horizontal="center" vertical="center" shrinkToFit="1"/>
      <protection/>
    </xf>
    <xf numFmtId="0" fontId="9" fillId="0" borderId="10" xfId="60" applyFont="1" applyFill="1" applyBorder="1" applyAlignment="1">
      <alignment horizontal="center" vertical="center"/>
      <protection/>
    </xf>
    <xf numFmtId="0" fontId="9" fillId="0" borderId="11" xfId="60" applyFont="1" applyFill="1" applyBorder="1">
      <alignment vertical="center"/>
      <protection/>
    </xf>
    <xf numFmtId="0" fontId="10" fillId="0" borderId="10" xfId="60" applyFont="1" applyFill="1" applyBorder="1" applyAlignment="1">
      <alignment horizontal="left" vertical="top" wrapText="1"/>
      <protection/>
    </xf>
    <xf numFmtId="177" fontId="9" fillId="0" borderId="11" xfId="60" applyNumberFormat="1" applyFont="1" applyFill="1" applyBorder="1">
      <alignment vertical="center"/>
      <protection/>
    </xf>
    <xf numFmtId="0" fontId="9" fillId="0" borderId="11" xfId="60" applyFont="1" applyFill="1" applyBorder="1" applyAlignment="1">
      <alignment horizontal="left" vertical="center"/>
      <protection/>
    </xf>
    <xf numFmtId="0" fontId="9" fillId="0" borderId="0" xfId="60" applyFont="1" applyFill="1" applyBorder="1" applyAlignment="1">
      <alignment horizontal="left" vertical="center"/>
      <protection/>
    </xf>
    <xf numFmtId="0" fontId="9" fillId="0" borderId="12" xfId="60" applyFont="1" applyFill="1" applyBorder="1">
      <alignment vertical="center"/>
      <protection/>
    </xf>
    <xf numFmtId="176" fontId="9" fillId="0" borderId="12" xfId="60" applyNumberFormat="1" applyFont="1" applyFill="1" applyBorder="1">
      <alignment vertical="center"/>
      <protection/>
    </xf>
    <xf numFmtId="0" fontId="9" fillId="0" borderId="12" xfId="60" applyFont="1" applyFill="1" applyBorder="1" applyAlignment="1">
      <alignment vertical="center"/>
      <protection/>
    </xf>
    <xf numFmtId="0" fontId="9" fillId="0" borderId="0" xfId="60" applyFont="1" applyFill="1" applyBorder="1" applyAlignment="1">
      <alignment vertical="center"/>
      <protection/>
    </xf>
    <xf numFmtId="0" fontId="9" fillId="0" borderId="10" xfId="60" applyFont="1" applyFill="1" applyBorder="1" applyAlignment="1">
      <alignment vertical="center"/>
      <protection/>
    </xf>
    <xf numFmtId="0" fontId="11" fillId="0" borderId="10" xfId="60" applyFont="1" applyFill="1" applyBorder="1" applyAlignment="1">
      <alignment horizontal="left" vertical="top" wrapText="1"/>
      <protection/>
    </xf>
    <xf numFmtId="0" fontId="9" fillId="0" borderId="13" xfId="60" applyFont="1" applyFill="1" applyBorder="1">
      <alignment vertical="center"/>
      <protection/>
    </xf>
    <xf numFmtId="176" fontId="9" fillId="0" borderId="13" xfId="60" applyNumberFormat="1" applyFont="1" applyFill="1" applyBorder="1">
      <alignment vertical="center"/>
      <protection/>
    </xf>
    <xf numFmtId="0" fontId="9" fillId="0" borderId="13" xfId="60" applyFont="1" applyFill="1" applyBorder="1" applyAlignment="1">
      <alignment vertical="center"/>
      <protection/>
    </xf>
    <xf numFmtId="0" fontId="9" fillId="0" borderId="0" xfId="60" applyFont="1" applyFill="1" applyBorder="1">
      <alignment vertical="center"/>
      <protection/>
    </xf>
    <xf numFmtId="0" fontId="9" fillId="0" borderId="11" xfId="60" applyFont="1" applyFill="1" applyBorder="1" applyAlignment="1">
      <alignment vertical="center" shrinkToFit="1"/>
      <protection/>
    </xf>
    <xf numFmtId="0" fontId="9" fillId="0" borderId="10" xfId="60" applyFont="1" applyFill="1" applyBorder="1" applyAlignment="1">
      <alignment horizontal="center" vertical="center" shrinkToFit="1"/>
      <protection/>
    </xf>
    <xf numFmtId="0" fontId="9" fillId="0" borderId="14" xfId="60" applyFont="1" applyFill="1" applyBorder="1" applyAlignment="1">
      <alignment horizontal="center" vertical="center"/>
      <protection/>
    </xf>
    <xf numFmtId="0" fontId="3" fillId="0" borderId="0" xfId="60" applyFont="1" applyFill="1" applyBorder="1" applyAlignment="1">
      <alignment vertical="center"/>
      <protection/>
    </xf>
    <xf numFmtId="0" fontId="3" fillId="0" borderId="0" xfId="60" applyFont="1" applyFill="1" applyBorder="1" applyAlignment="1">
      <alignment horizontal="center" vertical="center"/>
      <protection/>
    </xf>
    <xf numFmtId="0" fontId="9" fillId="0" borderId="15" xfId="60" applyFont="1" applyFill="1" applyBorder="1">
      <alignment vertical="center"/>
      <protection/>
    </xf>
    <xf numFmtId="0" fontId="9" fillId="0" borderId="10" xfId="61" applyFont="1" applyFill="1" applyBorder="1" applyAlignment="1">
      <alignment horizontal="center" vertical="center" shrinkToFit="1"/>
      <protection/>
    </xf>
    <xf numFmtId="177" fontId="9" fillId="0" borderId="10" xfId="60" applyNumberFormat="1" applyFont="1" applyFill="1" applyBorder="1" applyAlignment="1">
      <alignment horizontal="center" vertical="center"/>
      <protection/>
    </xf>
    <xf numFmtId="176" fontId="9" fillId="0" borderId="10" xfId="60" applyNumberFormat="1" applyFont="1" applyFill="1" applyBorder="1" applyAlignment="1">
      <alignment horizontal="center" vertical="center"/>
      <protection/>
    </xf>
    <xf numFmtId="176" fontId="3" fillId="0" borderId="0" xfId="60" applyNumberFormat="1" applyFont="1" applyFill="1" applyBorder="1" applyAlignment="1">
      <alignment vertical="center"/>
      <protection/>
    </xf>
    <xf numFmtId="176" fontId="3" fillId="0" borderId="0" xfId="60" applyNumberFormat="1" applyFont="1" applyFill="1" applyBorder="1">
      <alignment vertical="center"/>
      <protection/>
    </xf>
    <xf numFmtId="0" fontId="3" fillId="0" borderId="16" xfId="60" applyFont="1" applyFill="1" applyBorder="1" applyAlignment="1">
      <alignment horizontal="center" vertical="center"/>
      <protection/>
    </xf>
    <xf numFmtId="0" fontId="3" fillId="0" borderId="16" xfId="60" applyFont="1" applyFill="1" applyBorder="1">
      <alignment vertical="center"/>
      <protection/>
    </xf>
    <xf numFmtId="0" fontId="3" fillId="0" borderId="16" xfId="60" applyFont="1" applyFill="1" applyBorder="1" applyAlignment="1">
      <alignment horizontal="center" vertical="center" shrinkToFit="1"/>
      <protection/>
    </xf>
    <xf numFmtId="177" fontId="3" fillId="0" borderId="16" xfId="60" applyNumberFormat="1" applyFont="1" applyFill="1" applyBorder="1" applyAlignment="1">
      <alignment horizontal="center" vertical="center"/>
      <protection/>
    </xf>
    <xf numFmtId="176" fontId="3" fillId="0" borderId="16" xfId="60" applyNumberFormat="1" applyFont="1" applyFill="1" applyBorder="1" applyAlignment="1">
      <alignment horizontal="center" vertical="center"/>
      <protection/>
    </xf>
    <xf numFmtId="0" fontId="9" fillId="0" borderId="0" xfId="61" applyFont="1" applyFill="1" applyBorder="1" applyAlignment="1">
      <alignment vertical="center"/>
      <protection/>
    </xf>
    <xf numFmtId="0" fontId="9" fillId="0" borderId="0" xfId="60" applyFont="1" applyFill="1" applyBorder="1" applyAlignment="1">
      <alignment horizontal="center" vertical="center"/>
      <protection/>
    </xf>
    <xf numFmtId="0" fontId="9" fillId="0" borderId="0" xfId="60" applyFont="1" applyFill="1" applyBorder="1" applyAlignment="1">
      <alignment horizontal="left" vertical="top"/>
      <protection/>
    </xf>
    <xf numFmtId="176" fontId="9" fillId="0" borderId="0" xfId="60" applyNumberFormat="1" applyFont="1" applyFill="1" applyBorder="1" applyAlignment="1">
      <alignment vertical="center"/>
      <protection/>
    </xf>
    <xf numFmtId="0" fontId="3" fillId="0" borderId="0" xfId="60" applyFont="1" applyFill="1" applyBorder="1" applyAlignment="1">
      <alignment horizontal="left" vertical="center" wrapText="1"/>
      <protection/>
    </xf>
    <xf numFmtId="0" fontId="3" fillId="0" borderId="0" xfId="60" applyFont="1" applyFill="1" applyBorder="1" applyAlignment="1">
      <alignment horizontal="left" vertical="center"/>
      <protection/>
    </xf>
    <xf numFmtId="0" fontId="3" fillId="0" borderId="0" xfId="60" applyFont="1" applyFill="1" applyAlignment="1">
      <alignment horizontal="left" vertical="center"/>
      <protection/>
    </xf>
    <xf numFmtId="0" fontId="3" fillId="0" borderId="10" xfId="60" applyFont="1" applyFill="1" applyBorder="1" applyAlignment="1">
      <alignment vertical="center"/>
      <protection/>
    </xf>
    <xf numFmtId="0" fontId="9" fillId="0" borderId="11" xfId="60" applyFont="1" applyFill="1" applyBorder="1" applyAlignment="1">
      <alignment horizontal="left" vertical="top" shrinkToFit="1"/>
      <protection/>
    </xf>
    <xf numFmtId="177" fontId="9" fillId="0" borderId="11" xfId="60" applyNumberFormat="1" applyFont="1" applyFill="1" applyBorder="1" applyAlignment="1">
      <alignment horizontal="right" vertical="center"/>
      <protection/>
    </xf>
    <xf numFmtId="0" fontId="9" fillId="0" borderId="12" xfId="60" applyFont="1" applyFill="1" applyBorder="1" applyAlignment="1">
      <alignment horizontal="left" vertical="top" shrinkToFit="1"/>
      <protection/>
    </xf>
    <xf numFmtId="0" fontId="9" fillId="0" borderId="13" xfId="60" applyFont="1" applyFill="1" applyBorder="1" applyAlignment="1">
      <alignment horizontal="left" vertical="top" shrinkToFit="1"/>
      <protection/>
    </xf>
    <xf numFmtId="177" fontId="3" fillId="0" borderId="0" xfId="60" applyNumberFormat="1" applyFont="1" applyFill="1" applyBorder="1" applyAlignment="1">
      <alignment vertical="center"/>
      <protection/>
    </xf>
    <xf numFmtId="0" fontId="3" fillId="0" borderId="0" xfId="60" applyFont="1" applyFill="1" applyBorder="1" applyAlignment="1">
      <alignment vertical="center" wrapText="1"/>
      <protection/>
    </xf>
    <xf numFmtId="0" fontId="3" fillId="0" borderId="0" xfId="60" applyFont="1" applyFill="1" applyBorder="1" applyAlignment="1">
      <alignment vertical="top" wrapText="1"/>
      <protection/>
    </xf>
    <xf numFmtId="0" fontId="3" fillId="0" borderId="0" xfId="60" applyFont="1" applyFill="1" applyBorder="1" applyAlignment="1">
      <alignment horizontal="left" vertical="top" wrapText="1"/>
      <protection/>
    </xf>
    <xf numFmtId="0" fontId="9" fillId="0" borderId="10" xfId="60" applyFont="1" applyFill="1" applyBorder="1" applyAlignment="1">
      <alignment horizontal="left" vertical="top" wrapText="1"/>
      <protection/>
    </xf>
    <xf numFmtId="0" fontId="12" fillId="0" borderId="10" xfId="60" applyFont="1" applyFill="1" applyBorder="1" applyAlignment="1">
      <alignment horizontal="left" vertical="top" wrapText="1"/>
      <protection/>
    </xf>
    <xf numFmtId="0" fontId="9" fillId="0" borderId="11" xfId="60" applyFont="1" applyFill="1" applyBorder="1" applyAlignment="1">
      <alignment horizontal="left" vertical="top" wrapText="1"/>
      <protection/>
    </xf>
    <xf numFmtId="0" fontId="3" fillId="0" borderId="16" xfId="60" applyFont="1" applyFill="1" applyBorder="1" applyAlignment="1">
      <alignment vertical="center"/>
      <protection/>
    </xf>
    <xf numFmtId="0" fontId="9" fillId="0" borderId="16" xfId="60" applyFont="1" applyFill="1" applyBorder="1" applyAlignment="1">
      <alignment horizontal="center" vertical="center"/>
      <protection/>
    </xf>
    <xf numFmtId="0" fontId="9" fillId="0" borderId="16" xfId="60" applyFont="1" applyFill="1" applyBorder="1">
      <alignment vertical="center"/>
      <protection/>
    </xf>
    <xf numFmtId="0" fontId="9" fillId="0" borderId="16" xfId="60" applyFont="1" applyFill="1" applyBorder="1" applyAlignment="1">
      <alignment horizontal="center" vertical="center" shrinkToFit="1"/>
      <protection/>
    </xf>
    <xf numFmtId="177" fontId="9" fillId="0" borderId="16" xfId="60" applyNumberFormat="1" applyFont="1" applyFill="1" applyBorder="1" applyAlignment="1">
      <alignment horizontal="center" vertical="center"/>
      <protection/>
    </xf>
    <xf numFmtId="176" fontId="9" fillId="0" borderId="16" xfId="60" applyNumberFormat="1" applyFont="1" applyFill="1" applyBorder="1" applyAlignment="1">
      <alignment horizontal="center" vertical="center"/>
      <protection/>
    </xf>
    <xf numFmtId="0" fontId="3" fillId="0" borderId="0" xfId="61" applyFont="1" applyFill="1" applyBorder="1" applyAlignment="1">
      <alignment vertical="center"/>
      <protection/>
    </xf>
    <xf numFmtId="0" fontId="3" fillId="0" borderId="0" xfId="60" applyFont="1" applyFill="1" applyBorder="1" applyAlignment="1">
      <alignment horizontal="left" vertical="top"/>
      <protection/>
    </xf>
    <xf numFmtId="0" fontId="3" fillId="0" borderId="0" xfId="60" applyFont="1" applyAlignment="1">
      <alignment horizontal="center" vertical="center" textRotation="255"/>
      <protection/>
    </xf>
    <xf numFmtId="0" fontId="3" fillId="0" borderId="0" xfId="60" applyFont="1">
      <alignment vertical="center"/>
      <protection/>
    </xf>
    <xf numFmtId="0" fontId="3" fillId="0" borderId="0" xfId="60" applyFont="1" applyAlignment="1">
      <alignment horizontal="center" vertical="center"/>
      <protection/>
    </xf>
    <xf numFmtId="0" fontId="2" fillId="0" borderId="10" xfId="60" applyBorder="1" applyAlignment="1">
      <alignment horizontal="center" vertical="center"/>
      <protection/>
    </xf>
    <xf numFmtId="0" fontId="11" fillId="0" borderId="11" xfId="60" applyFont="1" applyFill="1" applyBorder="1" applyAlignment="1">
      <alignment horizontal="left" vertical="top" wrapText="1"/>
      <protection/>
    </xf>
    <xf numFmtId="0" fontId="10" fillId="0" borderId="0" xfId="60" applyFont="1" applyFill="1" applyBorder="1" applyAlignment="1">
      <alignment horizontal="left" vertical="top" wrapText="1"/>
      <protection/>
    </xf>
    <xf numFmtId="177" fontId="9" fillId="0" borderId="0" xfId="60" applyNumberFormat="1" applyFont="1" applyFill="1" applyBorder="1">
      <alignment vertical="center"/>
      <protection/>
    </xf>
    <xf numFmtId="176" fontId="9" fillId="0" borderId="0" xfId="60" applyNumberFormat="1" applyFont="1" applyFill="1" applyBorder="1">
      <alignment vertical="center"/>
      <protection/>
    </xf>
    <xf numFmtId="0" fontId="10" fillId="0" borderId="0" xfId="60" applyFont="1" applyBorder="1" applyAlignment="1">
      <alignment horizontal="left" vertical="top" wrapText="1"/>
      <protection/>
    </xf>
    <xf numFmtId="0" fontId="10" fillId="0" borderId="16" xfId="60" applyFont="1" applyFill="1" applyBorder="1" applyAlignment="1">
      <alignment horizontal="left" vertical="top" wrapText="1"/>
      <protection/>
    </xf>
    <xf numFmtId="177" fontId="9" fillId="0" borderId="16" xfId="60" applyNumberFormat="1" applyFont="1" applyFill="1" applyBorder="1">
      <alignment vertical="center"/>
      <protection/>
    </xf>
    <xf numFmtId="0" fontId="9" fillId="0" borderId="16" xfId="60" applyFont="1" applyFill="1" applyBorder="1" applyAlignment="1">
      <alignment horizontal="left" vertical="center"/>
      <protection/>
    </xf>
    <xf numFmtId="0" fontId="9" fillId="0" borderId="16" xfId="60" applyFont="1" applyFill="1" applyBorder="1" applyAlignment="1">
      <alignment vertical="center" wrapText="1"/>
      <protection/>
    </xf>
    <xf numFmtId="0" fontId="9" fillId="0" borderId="16" xfId="60" applyFont="1" applyFill="1" applyBorder="1" applyAlignment="1">
      <alignment vertical="center"/>
      <protection/>
    </xf>
    <xf numFmtId="0" fontId="10" fillId="0" borderId="16" xfId="60" applyFont="1" applyFill="1" applyBorder="1" applyAlignment="1">
      <alignment vertical="top" wrapText="1"/>
      <protection/>
    </xf>
    <xf numFmtId="0" fontId="10" fillId="0" borderId="16" xfId="61" applyFont="1" applyFill="1" applyBorder="1" applyAlignment="1">
      <alignment vertical="top" wrapText="1"/>
      <protection/>
    </xf>
    <xf numFmtId="0" fontId="9" fillId="0" borderId="0" xfId="60" applyFont="1" applyFill="1" applyBorder="1" applyAlignment="1">
      <alignment vertical="center" wrapText="1"/>
      <protection/>
    </xf>
    <xf numFmtId="0" fontId="10" fillId="0" borderId="0" xfId="60" applyFont="1" applyFill="1" applyBorder="1" applyAlignment="1">
      <alignment vertical="top" wrapText="1"/>
      <protection/>
    </xf>
    <xf numFmtId="0" fontId="11" fillId="0" borderId="0" xfId="61" applyFont="1" applyFill="1" applyBorder="1" applyAlignment="1">
      <alignment vertical="top" wrapText="1"/>
      <protection/>
    </xf>
    <xf numFmtId="0" fontId="10" fillId="0" borderId="0" xfId="61" applyFont="1" applyFill="1" applyBorder="1" applyAlignment="1">
      <alignment vertical="top" wrapText="1"/>
      <protection/>
    </xf>
    <xf numFmtId="0" fontId="11" fillId="0" borderId="0" xfId="60" applyFont="1" applyFill="1" applyBorder="1" applyAlignment="1">
      <alignment vertical="top" wrapText="1"/>
      <protection/>
    </xf>
    <xf numFmtId="0" fontId="10" fillId="0" borderId="0" xfId="60" applyFont="1" applyBorder="1" applyAlignment="1">
      <alignment vertical="top" wrapText="1"/>
      <protection/>
    </xf>
    <xf numFmtId="0" fontId="9" fillId="0" borderId="0" xfId="60" applyFont="1" applyFill="1" applyBorder="1" applyAlignment="1">
      <alignment horizontal="left" vertical="top" shrinkToFit="1"/>
      <protection/>
    </xf>
    <xf numFmtId="177" fontId="9" fillId="0" borderId="0" xfId="60" applyNumberFormat="1" applyFont="1" applyFill="1" applyBorder="1" applyAlignment="1">
      <alignment horizontal="right" vertical="center"/>
      <protection/>
    </xf>
    <xf numFmtId="0" fontId="9" fillId="0" borderId="16" xfId="60" applyFont="1" applyFill="1" applyBorder="1" applyAlignment="1">
      <alignment horizontal="left" vertical="top" shrinkToFit="1"/>
      <protection/>
    </xf>
    <xf numFmtId="177" fontId="9" fillId="0" borderId="16" xfId="60" applyNumberFormat="1" applyFont="1" applyFill="1" applyBorder="1" applyAlignment="1">
      <alignment horizontal="right" vertical="center"/>
      <protection/>
    </xf>
    <xf numFmtId="0" fontId="9" fillId="0" borderId="16" xfId="60" applyFont="1" applyFill="1" applyBorder="1" applyAlignment="1">
      <alignment vertical="center" textRotation="255" shrinkToFit="1"/>
      <protection/>
    </xf>
    <xf numFmtId="0" fontId="9" fillId="0" borderId="16" xfId="61" applyFont="1" applyFill="1" applyBorder="1" applyAlignment="1">
      <alignment vertical="top" wrapText="1"/>
      <protection/>
    </xf>
    <xf numFmtId="0" fontId="9" fillId="0" borderId="0" xfId="61" applyFont="1" applyFill="1" applyBorder="1" applyAlignment="1">
      <alignment vertical="top" wrapText="1"/>
      <protection/>
    </xf>
    <xf numFmtId="0" fontId="12" fillId="0" borderId="11" xfId="60" applyFont="1" applyFill="1" applyBorder="1" applyAlignment="1">
      <alignment horizontal="left" vertical="top" wrapText="1"/>
      <protection/>
    </xf>
    <xf numFmtId="0" fontId="3" fillId="0" borderId="0" xfId="60" applyFont="1" applyBorder="1" applyAlignment="1">
      <alignment horizontal="left" vertical="center" shrinkToFit="1"/>
      <protection/>
    </xf>
    <xf numFmtId="0" fontId="3" fillId="0" borderId="0" xfId="60" applyFont="1" applyBorder="1">
      <alignment vertical="center"/>
      <protection/>
    </xf>
    <xf numFmtId="0" fontId="3" fillId="0" borderId="0" xfId="60" applyFont="1" applyBorder="1" applyAlignment="1">
      <alignment horizontal="center" vertical="center"/>
      <protection/>
    </xf>
    <xf numFmtId="0" fontId="3" fillId="0" borderId="16" xfId="60" applyFont="1" applyBorder="1" applyAlignment="1">
      <alignment horizontal="left" vertical="center" shrinkToFit="1"/>
      <protection/>
    </xf>
    <xf numFmtId="0" fontId="9" fillId="11" borderId="11" xfId="60" applyFont="1" applyFill="1" applyBorder="1">
      <alignment vertical="center"/>
      <protection/>
    </xf>
    <xf numFmtId="0" fontId="9" fillId="11" borderId="11" xfId="60" applyFont="1" applyFill="1" applyBorder="1" applyAlignment="1">
      <alignment vertical="center" shrinkToFit="1"/>
      <protection/>
    </xf>
    <xf numFmtId="0" fontId="9" fillId="33" borderId="12" xfId="60" applyFont="1" applyFill="1" applyBorder="1">
      <alignment vertical="center"/>
      <protection/>
    </xf>
    <xf numFmtId="0" fontId="9" fillId="33" borderId="11" xfId="60" applyFont="1" applyFill="1" applyBorder="1">
      <alignment vertical="center"/>
      <protection/>
    </xf>
    <xf numFmtId="0" fontId="9" fillId="2" borderId="11" xfId="60" applyFont="1" applyFill="1" applyBorder="1">
      <alignment vertical="center"/>
      <protection/>
    </xf>
    <xf numFmtId="0" fontId="9" fillId="2" borderId="11" xfId="60" applyFont="1" applyFill="1" applyBorder="1" applyAlignment="1">
      <alignment horizontal="left" vertical="center"/>
      <protection/>
    </xf>
    <xf numFmtId="0" fontId="9" fillId="2" borderId="11" xfId="60" applyFont="1" applyFill="1" applyBorder="1" applyAlignment="1">
      <alignment vertical="center" shrinkToFit="1"/>
      <protection/>
    </xf>
    <xf numFmtId="0" fontId="9" fillId="28" borderId="12" xfId="60" applyFont="1" applyFill="1" applyBorder="1">
      <alignment vertical="center"/>
      <protection/>
    </xf>
    <xf numFmtId="0" fontId="9" fillId="28" borderId="11" xfId="60" applyFont="1" applyFill="1" applyBorder="1">
      <alignment vertical="center"/>
      <protection/>
    </xf>
    <xf numFmtId="0" fontId="9" fillId="28" borderId="11" xfId="60" applyFont="1" applyFill="1" applyBorder="1" applyAlignment="1">
      <alignment horizontal="left" vertical="center"/>
      <protection/>
    </xf>
    <xf numFmtId="0" fontId="9" fillId="34" borderId="11" xfId="60" applyFont="1" applyFill="1" applyBorder="1">
      <alignment vertical="center"/>
      <protection/>
    </xf>
    <xf numFmtId="0" fontId="9" fillId="11" borderId="11" xfId="60" applyFont="1" applyFill="1" applyBorder="1" applyAlignment="1">
      <alignment horizontal="left" vertical="center"/>
      <protection/>
    </xf>
    <xf numFmtId="0" fontId="9" fillId="33" borderId="11" xfId="60" applyFont="1" applyFill="1" applyBorder="1" applyAlignment="1">
      <alignment vertical="center" shrinkToFit="1"/>
      <protection/>
    </xf>
    <xf numFmtId="0" fontId="9" fillId="33" borderId="11" xfId="60" applyFont="1" applyFill="1" applyBorder="1" applyAlignment="1">
      <alignment horizontal="left" vertical="center"/>
      <protection/>
    </xf>
    <xf numFmtId="0" fontId="3" fillId="0" borderId="11" xfId="60" applyFont="1" applyFill="1" applyBorder="1" applyAlignment="1">
      <alignment horizontal="left" vertical="center" shrinkToFit="1"/>
      <protection/>
    </xf>
    <xf numFmtId="0" fontId="3" fillId="0" borderId="17" xfId="60" applyFont="1" applyFill="1" applyBorder="1" applyAlignment="1">
      <alignment horizontal="left" vertical="center" shrinkToFit="1"/>
      <protection/>
    </xf>
    <xf numFmtId="0" fontId="3" fillId="0" borderId="12" xfId="60" applyFont="1" applyFill="1" applyBorder="1" applyAlignment="1">
      <alignment horizontal="left" vertical="center" shrinkToFit="1"/>
      <protection/>
    </xf>
    <xf numFmtId="0" fontId="3" fillId="0" borderId="18" xfId="60" applyFont="1" applyFill="1" applyBorder="1" applyAlignment="1">
      <alignment horizontal="left" vertical="center" shrinkToFit="1"/>
      <protection/>
    </xf>
    <xf numFmtId="0" fontId="3" fillId="0" borderId="13" xfId="60" applyFont="1" applyFill="1" applyBorder="1" applyAlignment="1">
      <alignment horizontal="left" vertical="center" shrinkToFit="1"/>
      <protection/>
    </xf>
    <xf numFmtId="0" fontId="3" fillId="0" borderId="19" xfId="60" applyFont="1" applyFill="1" applyBorder="1" applyAlignment="1">
      <alignment horizontal="left" vertical="center" shrinkToFit="1"/>
      <protection/>
    </xf>
    <xf numFmtId="0" fontId="5" fillId="0" borderId="10" xfId="60" applyFont="1" applyFill="1" applyBorder="1" applyAlignment="1">
      <alignment horizontal="center" vertical="center" textRotation="255" shrinkToFit="1"/>
      <protection/>
    </xf>
    <xf numFmtId="0" fontId="6" fillId="0" borderId="10" xfId="60" applyFont="1" applyFill="1" applyBorder="1" applyAlignment="1">
      <alignment horizontal="center" vertical="center" textRotation="255"/>
      <protection/>
    </xf>
    <xf numFmtId="0" fontId="7" fillId="0" borderId="10" xfId="60" applyFont="1" applyFill="1" applyBorder="1" applyAlignment="1">
      <alignment horizontal="left" vertical="center"/>
      <protection/>
    </xf>
    <xf numFmtId="0" fontId="3" fillId="0" borderId="10" xfId="60" applyFont="1" applyFill="1" applyBorder="1" applyAlignment="1">
      <alignment horizontal="center" vertical="center"/>
      <protection/>
    </xf>
    <xf numFmtId="0" fontId="3" fillId="0" borderId="10" xfId="60" applyFont="1" applyFill="1" applyBorder="1" applyAlignment="1">
      <alignment horizontal="center" vertical="center" wrapText="1"/>
      <protection/>
    </xf>
    <xf numFmtId="0" fontId="3" fillId="35" borderId="10" xfId="60" applyFont="1" applyFill="1" applyBorder="1" applyAlignment="1">
      <alignment horizontal="center" wrapText="1" shrinkToFit="1"/>
      <protection/>
    </xf>
    <xf numFmtId="0" fontId="3" fillId="36" borderId="10" xfId="60" applyFont="1" applyFill="1" applyBorder="1" applyAlignment="1">
      <alignment horizontal="center" wrapText="1" shrinkToFit="1"/>
      <protection/>
    </xf>
    <xf numFmtId="0" fontId="3" fillId="37" borderId="10" xfId="60" applyFont="1" applyFill="1" applyBorder="1" applyAlignment="1">
      <alignment horizontal="center" wrapText="1" shrinkToFit="1"/>
      <protection/>
    </xf>
    <xf numFmtId="0" fontId="2" fillId="0" borderId="10" xfId="60" applyBorder="1" applyAlignment="1">
      <alignment horizontal="center" wrapText="1" shrinkToFit="1"/>
      <protection/>
    </xf>
    <xf numFmtId="0" fontId="3" fillId="0" borderId="10" xfId="61" applyFont="1" applyBorder="1" applyAlignment="1">
      <alignment horizontal="center" wrapText="1" shrinkToFit="1"/>
      <protection/>
    </xf>
    <xf numFmtId="0" fontId="3" fillId="0" borderId="10" xfId="60" applyFont="1" applyFill="1" applyBorder="1" applyAlignment="1">
      <alignment horizontal="right" vertical="center"/>
      <protection/>
    </xf>
    <xf numFmtId="0" fontId="9" fillId="0" borderId="10" xfId="60" applyFont="1" applyFill="1" applyBorder="1" applyAlignment="1">
      <alignment horizontal="center" vertical="center"/>
      <protection/>
    </xf>
    <xf numFmtId="0" fontId="10" fillId="0" borderId="10" xfId="60" applyFont="1" applyFill="1" applyBorder="1" applyAlignment="1">
      <alignment horizontal="left" vertical="top" wrapText="1"/>
      <protection/>
    </xf>
    <xf numFmtId="0" fontId="10" fillId="0" borderId="10" xfId="61" applyFont="1" applyFill="1" applyBorder="1" applyAlignment="1">
      <alignment horizontal="left" vertical="top" wrapText="1"/>
      <protection/>
    </xf>
    <xf numFmtId="0" fontId="9" fillId="0" borderId="10" xfId="60" applyFont="1" applyFill="1" applyBorder="1" applyAlignment="1">
      <alignment vertical="center"/>
      <protection/>
    </xf>
    <xf numFmtId="0" fontId="11" fillId="0" borderId="10" xfId="60" applyFont="1" applyFill="1" applyBorder="1" applyAlignment="1">
      <alignment horizontal="left" vertical="top" wrapText="1"/>
      <protection/>
    </xf>
    <xf numFmtId="0" fontId="9" fillId="38" borderId="11" xfId="60" applyFont="1" applyFill="1" applyBorder="1" applyAlignment="1">
      <alignment horizontal="center" vertical="center" wrapText="1"/>
      <protection/>
    </xf>
    <xf numFmtId="0" fontId="9" fillId="38" borderId="12" xfId="60" applyFont="1" applyFill="1" applyBorder="1" applyAlignment="1">
      <alignment vertical="center"/>
      <protection/>
    </xf>
    <xf numFmtId="0" fontId="9" fillId="38" borderId="13" xfId="60" applyFont="1" applyFill="1" applyBorder="1" applyAlignment="1">
      <alignment vertical="center"/>
      <protection/>
    </xf>
    <xf numFmtId="0" fontId="10" fillId="38" borderId="10" xfId="60" applyFont="1" applyFill="1" applyBorder="1" applyAlignment="1">
      <alignment horizontal="center" vertical="center" textRotation="255" shrinkToFit="1"/>
      <protection/>
    </xf>
    <xf numFmtId="0" fontId="9" fillId="38" borderId="10" xfId="60" applyFont="1" applyFill="1" applyBorder="1" applyAlignment="1">
      <alignment horizontal="center" vertical="center" textRotation="255" shrinkToFit="1"/>
      <protection/>
    </xf>
    <xf numFmtId="0" fontId="9" fillId="0" borderId="10" xfId="60" applyFont="1" applyFill="1" applyBorder="1" applyAlignment="1">
      <alignment horizontal="center" vertical="center" wrapText="1"/>
      <protection/>
    </xf>
    <xf numFmtId="0" fontId="9" fillId="0" borderId="10" xfId="60" applyFont="1" applyFill="1" applyBorder="1" applyAlignment="1">
      <alignment vertical="center" wrapText="1"/>
      <protection/>
    </xf>
    <xf numFmtId="0" fontId="9" fillId="0" borderId="10" xfId="60" applyFont="1" applyFill="1" applyBorder="1" applyAlignment="1">
      <alignment horizontal="center" vertical="center" textRotation="255" shrinkToFit="1"/>
      <protection/>
    </xf>
    <xf numFmtId="0" fontId="9" fillId="0" borderId="10" xfId="60" applyFont="1" applyFill="1" applyBorder="1" applyAlignment="1">
      <alignment horizontal="center" vertical="center" textRotation="255"/>
      <protection/>
    </xf>
    <xf numFmtId="0" fontId="9" fillId="0" borderId="10" xfId="60" applyFont="1" applyFill="1" applyBorder="1" applyAlignment="1">
      <alignment vertical="center" textRotation="255"/>
      <protection/>
    </xf>
    <xf numFmtId="0" fontId="11" fillId="0" borderId="11" xfId="60" applyFont="1" applyFill="1" applyBorder="1" applyAlignment="1">
      <alignment horizontal="left" vertical="top" wrapText="1"/>
      <protection/>
    </xf>
    <xf numFmtId="0" fontId="10" fillId="0" borderId="11" xfId="61" applyFont="1" applyFill="1" applyBorder="1" applyAlignment="1">
      <alignment horizontal="left" vertical="top" wrapText="1"/>
      <protection/>
    </xf>
    <xf numFmtId="0" fontId="11" fillId="0" borderId="10" xfId="61" applyFont="1" applyFill="1" applyBorder="1" applyAlignment="1">
      <alignment horizontal="left" vertical="top" wrapText="1"/>
      <protection/>
    </xf>
    <xf numFmtId="0" fontId="9" fillId="0" borderId="11" xfId="60" applyFont="1" applyFill="1" applyBorder="1" applyAlignment="1">
      <alignment horizontal="center" vertical="center"/>
      <protection/>
    </xf>
    <xf numFmtId="0" fontId="9" fillId="0" borderId="0" xfId="60" applyFont="1" applyFill="1" applyBorder="1" applyAlignment="1">
      <alignment horizontal="left" vertical="center" wrapText="1"/>
      <protection/>
    </xf>
    <xf numFmtId="0" fontId="9" fillId="0" borderId="14"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12" fillId="0" borderId="15" xfId="60" applyFont="1" applyBorder="1" applyAlignment="1">
      <alignment vertical="center"/>
      <protection/>
    </xf>
    <xf numFmtId="0" fontId="3" fillId="0" borderId="10" xfId="60" applyFont="1" applyFill="1" applyBorder="1" applyAlignment="1">
      <alignment horizontal="center" vertical="center" wrapText="1" shrinkToFit="1"/>
      <protection/>
    </xf>
    <xf numFmtId="0" fontId="9" fillId="0" borderId="10" xfId="61" applyFont="1" applyFill="1" applyBorder="1" applyAlignment="1">
      <alignment horizontal="left" vertical="top" wrapText="1"/>
      <protection/>
    </xf>
    <xf numFmtId="0" fontId="10" fillId="0" borderId="11" xfId="60" applyFont="1" applyFill="1" applyBorder="1" applyAlignment="1">
      <alignment horizontal="left" vertical="top" wrapText="1"/>
      <protection/>
    </xf>
    <xf numFmtId="0" fontId="9" fillId="0" borderId="11" xfId="61" applyFont="1" applyFill="1" applyBorder="1" applyAlignment="1">
      <alignment horizontal="left" vertical="top" wrapText="1"/>
      <protection/>
    </xf>
    <xf numFmtId="0" fontId="12" fillId="0" borderId="10" xfId="61" applyFont="1" applyFill="1" applyBorder="1" applyAlignment="1">
      <alignment horizontal="left" vertical="top" wrapText="1"/>
      <protection/>
    </xf>
    <xf numFmtId="0" fontId="9" fillId="0" borderId="11" xfId="60" applyFont="1" applyFill="1" applyBorder="1" applyAlignment="1">
      <alignment vertical="center"/>
      <protection/>
    </xf>
    <xf numFmtId="0" fontId="9" fillId="0" borderId="11" xfId="60" applyFont="1" applyFill="1" applyBorder="1" applyAlignment="1">
      <alignment horizontal="center" vertical="center" textRotation="255" shrinkToFit="1"/>
      <protection/>
    </xf>
    <xf numFmtId="0" fontId="12" fillId="0" borderId="20" xfId="60" applyFont="1" applyFill="1" applyBorder="1" applyAlignment="1">
      <alignment vertical="center"/>
      <protection/>
    </xf>
    <xf numFmtId="0" fontId="9" fillId="0" borderId="10" xfId="60" applyFont="1" applyFill="1" applyBorder="1" applyAlignment="1">
      <alignment horizontal="left" vertical="top" wrapText="1"/>
      <protection/>
    </xf>
    <xf numFmtId="0" fontId="12" fillId="0" borderId="10" xfId="60" applyFont="1" applyFill="1" applyBorder="1" applyAlignment="1">
      <alignment horizontal="left" vertical="top" wrapText="1"/>
      <protection/>
    </xf>
    <xf numFmtId="0" fontId="12" fillId="0" borderId="11" xfId="60" applyFont="1" applyFill="1" applyBorder="1" applyAlignment="1">
      <alignment horizontal="left" vertical="top" wrapText="1"/>
      <protection/>
    </xf>
    <xf numFmtId="0" fontId="3" fillId="0" borderId="0" xfId="60" applyFont="1" applyFill="1" applyBorder="1" applyAlignment="1">
      <alignment horizontal="left" vertical="center" wrapText="1"/>
      <protection/>
    </xf>
    <xf numFmtId="0" fontId="3" fillId="0" borderId="10" xfId="60" applyFont="1" applyBorder="1" applyAlignment="1">
      <alignment horizontal="center" vertical="center" textRotation="255"/>
      <protection/>
    </xf>
    <xf numFmtId="0" fontId="3" fillId="0" borderId="10" xfId="60" applyFont="1" applyBorder="1" applyAlignment="1">
      <alignment horizontal="center" vertical="center" shrinkToFit="1"/>
      <protection/>
    </xf>
    <xf numFmtId="0" fontId="3" fillId="0" borderId="12" xfId="60" applyFont="1" applyFill="1" applyBorder="1" applyAlignment="1">
      <alignment horizontal="center" vertical="center"/>
      <protection/>
    </xf>
    <xf numFmtId="0" fontId="3" fillId="0" borderId="21" xfId="60" applyFont="1" applyFill="1" applyBorder="1" applyAlignment="1">
      <alignment horizontal="center" vertical="center"/>
      <protection/>
    </xf>
    <xf numFmtId="0" fontId="3" fillId="0" borderId="22" xfId="60" applyFont="1" applyFill="1" applyBorder="1" applyAlignment="1">
      <alignment horizontal="center" vertical="center"/>
      <protection/>
    </xf>
    <xf numFmtId="0" fontId="3" fillId="0" borderId="23" xfId="60" applyFont="1" applyFill="1" applyBorder="1" applyAlignment="1">
      <alignment horizontal="center" vertical="center"/>
      <protection/>
    </xf>
    <xf numFmtId="0" fontId="3" fillId="0" borderId="24" xfId="60" applyFont="1" applyFill="1" applyBorder="1" applyAlignment="1">
      <alignment horizontal="center" vertical="center"/>
      <protection/>
    </xf>
    <xf numFmtId="0" fontId="3" fillId="0" borderId="25" xfId="60" applyFont="1" applyFill="1" applyBorder="1" applyAlignment="1">
      <alignment vertical="center"/>
      <protection/>
    </xf>
    <xf numFmtId="0" fontId="3" fillId="0" borderId="26" xfId="60" applyFont="1" applyFill="1" applyBorder="1" applyAlignment="1">
      <alignment vertical="center"/>
      <protection/>
    </xf>
    <xf numFmtId="0" fontId="13" fillId="0" borderId="10" xfId="60" applyFont="1" applyBorder="1" applyAlignment="1">
      <alignment horizontal="center" vertical="center" textRotation="255"/>
      <protection/>
    </xf>
    <xf numFmtId="0" fontId="2" fillId="0" borderId="10" xfId="60" applyBorder="1" applyAlignment="1">
      <alignment horizontal="center" vertical="center" shrinkToFit="1"/>
      <protection/>
    </xf>
    <xf numFmtId="0" fontId="3" fillId="0" borderId="11" xfId="60" applyFont="1" applyFill="1" applyBorder="1" applyAlignment="1">
      <alignment horizontal="center" vertical="center"/>
      <protection/>
    </xf>
    <xf numFmtId="0" fontId="3" fillId="0" borderId="12" xfId="60" applyFont="1" applyFill="1" applyBorder="1" applyAlignment="1">
      <alignment vertical="center"/>
      <protection/>
    </xf>
    <xf numFmtId="0" fontId="3" fillId="0" borderId="13" xfId="60" applyFont="1" applyFill="1" applyBorder="1" applyAlignment="1">
      <alignment vertical="center"/>
      <protection/>
    </xf>
    <xf numFmtId="0" fontId="3" fillId="0" borderId="27" xfId="60" applyFont="1" applyFill="1" applyBorder="1" applyAlignment="1">
      <alignment horizontal="center" vertical="center"/>
      <protection/>
    </xf>
    <xf numFmtId="0" fontId="3" fillId="0" borderId="28" xfId="60" applyFont="1" applyFill="1" applyBorder="1" applyAlignment="1">
      <alignment horizontal="center" vertical="center"/>
      <protection/>
    </xf>
    <xf numFmtId="0" fontId="3" fillId="0" borderId="29" xfId="60" applyFont="1" applyFill="1" applyBorder="1" applyAlignment="1">
      <alignment horizontal="center" vertical="center"/>
      <protection/>
    </xf>
    <xf numFmtId="0" fontId="3" fillId="0" borderId="30" xfId="60" applyFont="1" applyFill="1" applyBorder="1" applyAlignment="1">
      <alignment vertical="center"/>
      <protection/>
    </xf>
    <xf numFmtId="0" fontId="3" fillId="0" borderId="13" xfId="60" applyFont="1" applyFill="1" applyBorder="1" applyAlignment="1">
      <alignment horizontal="center" vertical="center"/>
      <protection/>
    </xf>
    <xf numFmtId="0" fontId="3" fillId="0" borderId="18" xfId="60" applyFont="1" applyFill="1" applyBorder="1" applyAlignment="1">
      <alignment horizontal="center" vertical="center"/>
      <protection/>
    </xf>
    <xf numFmtId="0" fontId="3" fillId="0" borderId="18" xfId="60" applyFont="1" applyFill="1" applyBorder="1" applyAlignment="1">
      <alignment vertical="center"/>
      <protection/>
    </xf>
    <xf numFmtId="0" fontId="3" fillId="0" borderId="0" xfId="60" applyFont="1" applyFill="1" applyBorder="1" applyAlignment="1">
      <alignment horizontal="center" vertical="center"/>
      <protection/>
    </xf>
    <xf numFmtId="0" fontId="3" fillId="0" borderId="11" xfId="60" applyFont="1" applyFill="1" applyBorder="1" applyAlignment="1">
      <alignment horizontal="center" vertical="center" wrapText="1"/>
      <protection/>
    </xf>
    <xf numFmtId="0" fontId="3" fillId="0" borderId="12" xfId="60" applyFont="1" applyFill="1" applyBorder="1" applyAlignment="1">
      <alignment horizontal="center" vertical="center" wrapText="1"/>
      <protection/>
    </xf>
    <xf numFmtId="0" fontId="3" fillId="0" borderId="0" xfId="60" applyFont="1" applyFill="1" applyBorder="1" applyAlignment="1">
      <alignment vertical="center"/>
      <protection/>
    </xf>
    <xf numFmtId="0" fontId="3" fillId="0" borderId="17" xfId="60" applyFont="1" applyFill="1" applyBorder="1" applyAlignment="1">
      <alignment horizontal="center" vertical="center"/>
      <protection/>
    </xf>
    <xf numFmtId="0" fontId="3" fillId="0" borderId="16" xfId="60"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1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 Id="rId9" Type="http://schemas.openxmlformats.org/officeDocument/2006/relationships/image" Target="../media/image8.png" /><Relationship Id="rId10" Type="http://schemas.openxmlformats.org/officeDocument/2006/relationships/image" Target="../media/image9.png" /><Relationship Id="rId11" Type="http://schemas.openxmlformats.org/officeDocument/2006/relationships/image" Target="../media/image10.png" /><Relationship Id="rId12" Type="http://schemas.openxmlformats.org/officeDocument/2006/relationships/image" Target="../media/image11.png" /><Relationship Id="rId13" Type="http://schemas.openxmlformats.org/officeDocument/2006/relationships/image" Target="../media/image12.png" /><Relationship Id="rId14" Type="http://schemas.openxmlformats.org/officeDocument/2006/relationships/image" Target="../media/image13.png" /><Relationship Id="rId15" Type="http://schemas.openxmlformats.org/officeDocument/2006/relationships/image" Target="../media/image14.png" /><Relationship Id="rId16" Type="http://schemas.openxmlformats.org/officeDocument/2006/relationships/image" Target="../media/image15.png" /><Relationship Id="rId17" Type="http://schemas.openxmlformats.org/officeDocument/2006/relationships/image" Target="../media/image16.png" /><Relationship Id="rId18" Type="http://schemas.openxmlformats.org/officeDocument/2006/relationships/image" Target="../media/image17.png" /><Relationship Id="rId19" Type="http://schemas.openxmlformats.org/officeDocument/2006/relationships/image" Target="../media/image18.png" /><Relationship Id="rId20" Type="http://schemas.openxmlformats.org/officeDocument/2006/relationships/image" Target="../media/image19.png" /><Relationship Id="rId21" Type="http://schemas.openxmlformats.org/officeDocument/2006/relationships/image" Target="../media/image20.png" /><Relationship Id="rId22" Type="http://schemas.openxmlformats.org/officeDocument/2006/relationships/image" Target="../media/image21.png" /><Relationship Id="rId23" Type="http://schemas.openxmlformats.org/officeDocument/2006/relationships/image" Target="../media/image22.png" /><Relationship Id="rId24" Type="http://schemas.openxmlformats.org/officeDocument/2006/relationships/image" Target="../media/image23.png" /><Relationship Id="rId25" Type="http://schemas.openxmlformats.org/officeDocument/2006/relationships/image" Target="../media/image24.png" /><Relationship Id="rId26" Type="http://schemas.openxmlformats.org/officeDocument/2006/relationships/image" Target="../media/image25.png" /><Relationship Id="rId27" Type="http://schemas.openxmlformats.org/officeDocument/2006/relationships/image" Target="../media/image26.png" /><Relationship Id="rId28"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4.png"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 Id="rId9" Type="http://schemas.openxmlformats.org/officeDocument/2006/relationships/image" Target="../media/image8.png" /><Relationship Id="rId10" Type="http://schemas.openxmlformats.org/officeDocument/2006/relationships/image" Target="../media/image9.png" /><Relationship Id="rId11" Type="http://schemas.openxmlformats.org/officeDocument/2006/relationships/image" Target="../media/image29.png" /><Relationship Id="rId12" Type="http://schemas.openxmlformats.org/officeDocument/2006/relationships/image" Target="../media/image11.png" /><Relationship Id="rId13" Type="http://schemas.openxmlformats.org/officeDocument/2006/relationships/image" Target="../media/image12.png" /><Relationship Id="rId14" Type="http://schemas.openxmlformats.org/officeDocument/2006/relationships/image" Target="../media/image30.png" /><Relationship Id="rId15" Type="http://schemas.openxmlformats.org/officeDocument/2006/relationships/image" Target="../media/image31.png" /><Relationship Id="rId16" Type="http://schemas.openxmlformats.org/officeDocument/2006/relationships/image" Target="../media/image24.png" /><Relationship Id="rId17" Type="http://schemas.openxmlformats.org/officeDocument/2006/relationships/image" Target="../media/image32.png" /><Relationship Id="rId18" Type="http://schemas.openxmlformats.org/officeDocument/2006/relationships/image" Target="../media/image33.png" /><Relationship Id="rId19" Type="http://schemas.openxmlformats.org/officeDocument/2006/relationships/image" Target="../media/image34.png" /><Relationship Id="rId20" Type="http://schemas.openxmlformats.org/officeDocument/2006/relationships/image" Target="../media/image18.png" /><Relationship Id="rId21" Type="http://schemas.openxmlformats.org/officeDocument/2006/relationships/image" Target="../media/image19.png" /><Relationship Id="rId22" Type="http://schemas.openxmlformats.org/officeDocument/2006/relationships/image" Target="../media/image35.png" /><Relationship Id="rId23" Type="http://schemas.openxmlformats.org/officeDocument/2006/relationships/image" Target="../media/image36.png" /><Relationship Id="rId24" Type="http://schemas.openxmlformats.org/officeDocument/2006/relationships/image" Target="../media/image21.png" /><Relationship Id="rId25" Type="http://schemas.openxmlformats.org/officeDocument/2006/relationships/image" Target="../media/image27.png" /><Relationship Id="rId26" Type="http://schemas.openxmlformats.org/officeDocument/2006/relationships/image" Target="../media/image37.png" /><Relationship Id="rId27" Type="http://schemas.openxmlformats.org/officeDocument/2006/relationships/image" Target="../media/image38.png" /><Relationship Id="rId28" Type="http://schemas.openxmlformats.org/officeDocument/2006/relationships/image" Target="../media/image25.png" /><Relationship Id="rId29" Type="http://schemas.openxmlformats.org/officeDocument/2006/relationships/image" Target="../media/image39.png" /><Relationship Id="rId30" Type="http://schemas.openxmlformats.org/officeDocument/2006/relationships/image" Target="../media/image13.png" /><Relationship Id="rId31" Type="http://schemas.openxmlformats.org/officeDocument/2006/relationships/image" Target="../media/image40.png" /><Relationship Id="rId32" Type="http://schemas.openxmlformats.org/officeDocument/2006/relationships/image" Target="../media/image4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47.png" /><Relationship Id="rId5" Type="http://schemas.openxmlformats.org/officeDocument/2006/relationships/image" Target="../media/image48.png" /><Relationship Id="rId6" Type="http://schemas.openxmlformats.org/officeDocument/2006/relationships/image" Target="../media/image49.png" /><Relationship Id="rId7" Type="http://schemas.openxmlformats.org/officeDocument/2006/relationships/image" Target="../media/image50.png" /><Relationship Id="rId8" Type="http://schemas.openxmlformats.org/officeDocument/2006/relationships/image" Target="../media/image51.png" /><Relationship Id="rId9" Type="http://schemas.openxmlformats.org/officeDocument/2006/relationships/image" Target="../media/image52.png" /><Relationship Id="rId10" Type="http://schemas.openxmlformats.org/officeDocument/2006/relationships/image" Target="../media/image53.png" /><Relationship Id="rId11" Type="http://schemas.openxmlformats.org/officeDocument/2006/relationships/image" Target="../media/image54.png" /><Relationship Id="rId12" Type="http://schemas.openxmlformats.org/officeDocument/2006/relationships/image" Target="../media/image55.png" /><Relationship Id="rId13" Type="http://schemas.openxmlformats.org/officeDocument/2006/relationships/image" Target="../media/image32.png" /><Relationship Id="rId14" Type="http://schemas.openxmlformats.org/officeDocument/2006/relationships/image" Target="../media/image56.png" /><Relationship Id="rId15" Type="http://schemas.openxmlformats.org/officeDocument/2006/relationships/image" Target="../media/image57.png" /><Relationship Id="rId16" Type="http://schemas.openxmlformats.org/officeDocument/2006/relationships/image" Target="../media/image58.png" /><Relationship Id="rId17" Type="http://schemas.openxmlformats.org/officeDocument/2006/relationships/image" Target="../media/image59.png" /><Relationship Id="rId18" Type="http://schemas.openxmlformats.org/officeDocument/2006/relationships/image" Target="../media/image60.png" /><Relationship Id="rId19" Type="http://schemas.openxmlformats.org/officeDocument/2006/relationships/image" Target="../media/image61.png" /><Relationship Id="rId20" Type="http://schemas.openxmlformats.org/officeDocument/2006/relationships/image" Target="../media/image62.png" /><Relationship Id="rId21" Type="http://schemas.openxmlformats.org/officeDocument/2006/relationships/image" Target="../media/image11.png" /><Relationship Id="rId22" Type="http://schemas.openxmlformats.org/officeDocument/2006/relationships/image" Target="../media/image63.png" /><Relationship Id="rId23" Type="http://schemas.openxmlformats.org/officeDocument/2006/relationships/image" Target="../media/image64.png" /><Relationship Id="rId24" Type="http://schemas.openxmlformats.org/officeDocument/2006/relationships/image" Target="../media/image65.png" /><Relationship Id="rId25" Type="http://schemas.openxmlformats.org/officeDocument/2006/relationships/image" Target="../media/image66.png" /><Relationship Id="rId26" Type="http://schemas.openxmlformats.org/officeDocument/2006/relationships/image" Target="../media/image67.png" /><Relationship Id="rId27" Type="http://schemas.openxmlformats.org/officeDocument/2006/relationships/image" Target="../media/image25.png" /><Relationship Id="rId28" Type="http://schemas.openxmlformats.org/officeDocument/2006/relationships/image" Target="../media/image68.png" /><Relationship Id="rId29" Type="http://schemas.openxmlformats.org/officeDocument/2006/relationships/image" Target="../media/image69.png" /><Relationship Id="rId30" Type="http://schemas.openxmlformats.org/officeDocument/2006/relationships/image" Target="../media/image1.png" /><Relationship Id="rId31" Type="http://schemas.openxmlformats.org/officeDocument/2006/relationships/image" Target="../media/image42.png" /><Relationship Id="rId32" Type="http://schemas.openxmlformats.org/officeDocument/2006/relationships/image" Target="../media/image43.png" /><Relationship Id="rId33" Type="http://schemas.openxmlformats.org/officeDocument/2006/relationships/image" Target="../media/image34.png" /><Relationship Id="rId34" Type="http://schemas.openxmlformats.org/officeDocument/2006/relationships/image" Target="../media/image44.png" /><Relationship Id="rId35" Type="http://schemas.openxmlformats.org/officeDocument/2006/relationships/image" Target="../media/image45.png" /><Relationship Id="rId36" Type="http://schemas.openxmlformats.org/officeDocument/2006/relationships/image" Target="../media/image46.png" /></Relationships>
</file>

<file path=xl/drawings/_rels/drawing4.xml.rels><?xml version="1.0" encoding="utf-8" standalone="yes"?><Relationships xmlns="http://schemas.openxmlformats.org/package/2006/relationships"><Relationship Id="rId1" Type="http://schemas.openxmlformats.org/officeDocument/2006/relationships/image" Target="../media/image70.png" /><Relationship Id="rId2" Type="http://schemas.openxmlformats.org/officeDocument/2006/relationships/image" Target="../media/image71.png" /><Relationship Id="rId3" Type="http://schemas.openxmlformats.org/officeDocument/2006/relationships/image" Target="../media/image72.png" /><Relationship Id="rId4" Type="http://schemas.openxmlformats.org/officeDocument/2006/relationships/image" Target="../media/image48.png" /><Relationship Id="rId5" Type="http://schemas.openxmlformats.org/officeDocument/2006/relationships/image" Target="../media/image49.png" /><Relationship Id="rId6" Type="http://schemas.openxmlformats.org/officeDocument/2006/relationships/image" Target="../media/image50.png" /><Relationship Id="rId7" Type="http://schemas.openxmlformats.org/officeDocument/2006/relationships/image" Target="../media/image51.png" /><Relationship Id="rId8" Type="http://schemas.openxmlformats.org/officeDocument/2006/relationships/image" Target="../media/image52.png" /><Relationship Id="rId9" Type="http://schemas.openxmlformats.org/officeDocument/2006/relationships/image" Target="../media/image54.png" /><Relationship Id="rId10" Type="http://schemas.openxmlformats.org/officeDocument/2006/relationships/image" Target="../media/image73.png" /><Relationship Id="rId11" Type="http://schemas.openxmlformats.org/officeDocument/2006/relationships/image" Target="../media/image63.png" /><Relationship Id="rId12" Type="http://schemas.openxmlformats.org/officeDocument/2006/relationships/image" Target="../media/image74.png" /><Relationship Id="rId13" Type="http://schemas.openxmlformats.org/officeDocument/2006/relationships/image" Target="../media/image75.png" /><Relationship Id="rId14" Type="http://schemas.openxmlformats.org/officeDocument/2006/relationships/image" Target="../media/image76.png" /><Relationship Id="rId15" Type="http://schemas.openxmlformats.org/officeDocument/2006/relationships/image" Target="../media/image67.png" /><Relationship Id="rId16" Type="http://schemas.openxmlformats.org/officeDocument/2006/relationships/image" Target="../media/image32.png" /><Relationship Id="rId17" Type="http://schemas.openxmlformats.org/officeDocument/2006/relationships/image" Target="../media/image77.png" /><Relationship Id="rId18" Type="http://schemas.openxmlformats.org/officeDocument/2006/relationships/image" Target="../media/image68.png" /><Relationship Id="rId19" Type="http://schemas.openxmlformats.org/officeDocument/2006/relationships/image" Target="../media/image78.png" /><Relationship Id="rId20" Type="http://schemas.openxmlformats.org/officeDocument/2006/relationships/image" Target="../media/image7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81</xdr:row>
      <xdr:rowOff>104775</xdr:rowOff>
    </xdr:from>
    <xdr:to>
      <xdr:col>12</xdr:col>
      <xdr:colOff>66675</xdr:colOff>
      <xdr:row>88</xdr:row>
      <xdr:rowOff>28575</xdr:rowOff>
    </xdr:to>
    <xdr:grpSp>
      <xdr:nvGrpSpPr>
        <xdr:cNvPr id="1" name="グループ化 17"/>
        <xdr:cNvGrpSpPr>
          <a:grpSpLocks/>
        </xdr:cNvGrpSpPr>
      </xdr:nvGrpSpPr>
      <xdr:grpSpPr>
        <a:xfrm>
          <a:off x="6896100" y="13439775"/>
          <a:ext cx="1228725" cy="1057275"/>
          <a:chOff x="5082772" y="13614620"/>
          <a:chExt cx="1685722" cy="1156432"/>
        </a:xfrm>
        <a:solidFill>
          <a:srgbClr val="FFFFFF"/>
        </a:solidFill>
      </xdr:grpSpPr>
      <xdr:sp>
        <xdr:nvSpPr>
          <xdr:cNvPr id="2" name="テキスト ボックス 2"/>
          <xdr:cNvSpPr txBox="1">
            <a:spLocks noChangeArrowheads="1"/>
          </xdr:cNvSpPr>
        </xdr:nvSpPr>
        <xdr:spPr>
          <a:xfrm>
            <a:off x="5082772" y="13739515"/>
            <a:ext cx="1685722" cy="1031537"/>
          </a:xfrm>
          <a:prstGeom prst="rect">
            <a:avLst/>
          </a:prstGeom>
          <a:solidFill>
            <a:srgbClr val="FFFFFF"/>
          </a:solidFill>
          <a:ln w="9525" cmpd="sng">
            <a:noFill/>
          </a:ln>
        </xdr:spPr>
        <xdr:txBody>
          <a:bodyPr vertOverflow="clip" wrap="square"/>
          <a:p>
            <a:pPr algn="l">
              <a:defRPr/>
            </a:pPr>
            <a:r>
              <a:rPr lang="en-US" cap="none" sz="600" b="0" i="0" u="none" baseline="0">
                <a:solidFill>
                  <a:srgbClr val="000000"/>
                </a:solidFill>
              </a:rPr>
              <a:t>食べ物は良く噛んで食べましょう。良く噛むことで、虫歯予防や消化の負担が減り、お腹に良いと言われています。</a:t>
            </a:r>
          </a:p>
        </xdr:txBody>
      </xdr:sp>
      <xdr:pic>
        <xdr:nvPicPr>
          <xdr:cNvPr id="3" name="図 19"/>
          <xdr:cNvPicPr preferRelativeResize="1">
            <a:picLocks noChangeAspect="1"/>
          </xdr:cNvPicPr>
        </xdr:nvPicPr>
        <xdr:blipFill>
          <a:blip r:embed="rId1"/>
          <a:stretch>
            <a:fillRect/>
          </a:stretch>
        </xdr:blipFill>
        <xdr:spPr>
          <a:xfrm>
            <a:off x="5113958" y="13614620"/>
            <a:ext cx="1625036" cy="100610"/>
          </a:xfrm>
          <a:prstGeom prst="rect">
            <a:avLst/>
          </a:prstGeom>
          <a:noFill/>
          <a:ln w="9525" cmpd="sng">
            <a:noFill/>
          </a:ln>
        </xdr:spPr>
      </xdr:pic>
      <xdr:pic>
        <xdr:nvPicPr>
          <xdr:cNvPr id="4" name="図 20"/>
          <xdr:cNvPicPr preferRelativeResize="1">
            <a:picLocks noChangeAspect="1"/>
          </xdr:cNvPicPr>
        </xdr:nvPicPr>
        <xdr:blipFill>
          <a:blip r:embed="rId1"/>
          <a:stretch>
            <a:fillRect/>
          </a:stretch>
        </xdr:blipFill>
        <xdr:spPr>
          <a:xfrm>
            <a:off x="5122386" y="14453033"/>
            <a:ext cx="1601014" cy="99164"/>
          </a:xfrm>
          <a:prstGeom prst="rect">
            <a:avLst/>
          </a:prstGeom>
          <a:noFill/>
          <a:ln w="9525" cmpd="sng">
            <a:noFill/>
          </a:ln>
        </xdr:spPr>
      </xdr:pic>
    </xdr:grpSp>
    <xdr:clientData/>
  </xdr:twoCellAnchor>
  <xdr:twoCellAnchor>
    <xdr:from>
      <xdr:col>1</xdr:col>
      <xdr:colOff>19050</xdr:colOff>
      <xdr:row>0</xdr:row>
      <xdr:rowOff>0</xdr:rowOff>
    </xdr:from>
    <xdr:to>
      <xdr:col>24</xdr:col>
      <xdr:colOff>428625</xdr:colOff>
      <xdr:row>87</xdr:row>
      <xdr:rowOff>57150</xdr:rowOff>
    </xdr:to>
    <xdr:grpSp>
      <xdr:nvGrpSpPr>
        <xdr:cNvPr id="5" name="グループ化 5337"/>
        <xdr:cNvGrpSpPr>
          <a:grpSpLocks/>
        </xdr:cNvGrpSpPr>
      </xdr:nvGrpSpPr>
      <xdr:grpSpPr>
        <a:xfrm>
          <a:off x="314325" y="0"/>
          <a:ext cx="15963900" cy="14363700"/>
          <a:chOff x="247651" y="0"/>
          <a:chExt cx="20908790" cy="15130433"/>
        </a:xfrm>
        <a:solidFill>
          <a:srgbClr val="FFFFFF"/>
        </a:solidFill>
      </xdr:grpSpPr>
      <xdr:pic>
        <xdr:nvPicPr>
          <xdr:cNvPr id="6" name="図 29"/>
          <xdr:cNvPicPr preferRelativeResize="1">
            <a:picLocks noChangeAspect="1"/>
          </xdr:cNvPicPr>
        </xdr:nvPicPr>
        <xdr:blipFill>
          <a:blip r:embed="rId2"/>
          <a:stretch>
            <a:fillRect/>
          </a:stretch>
        </xdr:blipFill>
        <xdr:spPr>
          <a:xfrm>
            <a:off x="10728182" y="13640085"/>
            <a:ext cx="1599522" cy="1293652"/>
          </a:xfrm>
          <a:prstGeom prst="rect">
            <a:avLst/>
          </a:prstGeom>
          <a:noFill/>
          <a:ln w="9525" cmpd="sng">
            <a:noFill/>
          </a:ln>
        </xdr:spPr>
      </xdr:pic>
      <xdr:pic>
        <xdr:nvPicPr>
          <xdr:cNvPr id="7" name="図 4"/>
          <xdr:cNvPicPr preferRelativeResize="1">
            <a:picLocks noChangeAspect="1"/>
          </xdr:cNvPicPr>
        </xdr:nvPicPr>
        <xdr:blipFill>
          <a:blip r:embed="rId3"/>
          <a:stretch>
            <a:fillRect/>
          </a:stretch>
        </xdr:blipFill>
        <xdr:spPr>
          <a:xfrm>
            <a:off x="2228759" y="2352782"/>
            <a:ext cx="559310" cy="537130"/>
          </a:xfrm>
          <a:prstGeom prst="rect">
            <a:avLst/>
          </a:prstGeom>
          <a:noFill/>
          <a:ln w="9525" cmpd="sng">
            <a:noFill/>
          </a:ln>
        </xdr:spPr>
      </xdr:pic>
      <xdr:pic>
        <xdr:nvPicPr>
          <xdr:cNvPr id="8" name="図 7"/>
          <xdr:cNvPicPr preferRelativeResize="1">
            <a:picLocks noChangeAspect="1"/>
          </xdr:cNvPicPr>
        </xdr:nvPicPr>
        <xdr:blipFill>
          <a:blip r:embed="rId4"/>
          <a:stretch>
            <a:fillRect/>
          </a:stretch>
        </xdr:blipFill>
        <xdr:spPr>
          <a:xfrm>
            <a:off x="1841946" y="12512868"/>
            <a:ext cx="993168" cy="650609"/>
          </a:xfrm>
          <a:prstGeom prst="rect">
            <a:avLst/>
          </a:prstGeom>
          <a:noFill/>
          <a:ln w="9525" cmpd="sng">
            <a:noFill/>
          </a:ln>
        </xdr:spPr>
      </xdr:pic>
      <xdr:pic>
        <xdr:nvPicPr>
          <xdr:cNvPr id="9" name="図 11"/>
          <xdr:cNvPicPr preferRelativeResize="1">
            <a:picLocks noChangeAspect="1"/>
          </xdr:cNvPicPr>
        </xdr:nvPicPr>
        <xdr:blipFill>
          <a:blip r:embed="rId5"/>
          <a:stretch>
            <a:fillRect/>
          </a:stretch>
        </xdr:blipFill>
        <xdr:spPr>
          <a:xfrm>
            <a:off x="11444308" y="0"/>
            <a:ext cx="2075197" cy="1210435"/>
          </a:xfrm>
          <a:prstGeom prst="rect">
            <a:avLst/>
          </a:prstGeom>
          <a:noFill/>
          <a:ln w="9525" cmpd="sng">
            <a:noFill/>
          </a:ln>
        </xdr:spPr>
      </xdr:pic>
      <xdr:pic>
        <xdr:nvPicPr>
          <xdr:cNvPr id="10" name="図 13"/>
          <xdr:cNvPicPr preferRelativeResize="1">
            <a:picLocks noChangeAspect="1"/>
          </xdr:cNvPicPr>
        </xdr:nvPicPr>
        <xdr:blipFill>
          <a:blip r:embed="rId6"/>
          <a:stretch>
            <a:fillRect/>
          </a:stretch>
        </xdr:blipFill>
        <xdr:spPr>
          <a:xfrm flipH="1">
            <a:off x="608328" y="0"/>
            <a:ext cx="1552478" cy="1123435"/>
          </a:xfrm>
          <a:prstGeom prst="rect">
            <a:avLst/>
          </a:prstGeom>
          <a:noFill/>
          <a:ln w="9525" cmpd="sng">
            <a:noFill/>
          </a:ln>
        </xdr:spPr>
      </xdr:pic>
      <xdr:pic>
        <xdr:nvPicPr>
          <xdr:cNvPr id="11" name="図 2"/>
          <xdr:cNvPicPr preferRelativeResize="1">
            <a:picLocks noChangeAspect="1"/>
          </xdr:cNvPicPr>
        </xdr:nvPicPr>
        <xdr:blipFill>
          <a:blip r:embed="rId7"/>
          <a:stretch>
            <a:fillRect/>
          </a:stretch>
        </xdr:blipFill>
        <xdr:spPr>
          <a:xfrm>
            <a:off x="1084003" y="208043"/>
            <a:ext cx="1625658" cy="1229348"/>
          </a:xfrm>
          <a:prstGeom prst="rect">
            <a:avLst/>
          </a:prstGeom>
          <a:noFill/>
          <a:ln w="9525" cmpd="sng">
            <a:noFill/>
          </a:ln>
        </xdr:spPr>
      </xdr:pic>
      <xdr:pic>
        <xdr:nvPicPr>
          <xdr:cNvPr id="12" name="図 15"/>
          <xdr:cNvPicPr preferRelativeResize="1">
            <a:picLocks noChangeAspect="1"/>
          </xdr:cNvPicPr>
        </xdr:nvPicPr>
        <xdr:blipFill>
          <a:blip r:embed="rId8"/>
          <a:stretch>
            <a:fillRect/>
          </a:stretch>
        </xdr:blipFill>
        <xdr:spPr>
          <a:xfrm>
            <a:off x="6342563" y="0"/>
            <a:ext cx="350222" cy="370696"/>
          </a:xfrm>
          <a:prstGeom prst="rect">
            <a:avLst/>
          </a:prstGeom>
          <a:noFill/>
          <a:ln w="9525" cmpd="sng">
            <a:noFill/>
          </a:ln>
        </xdr:spPr>
      </xdr:pic>
      <xdr:pic>
        <xdr:nvPicPr>
          <xdr:cNvPr id="13" name="図 19"/>
          <xdr:cNvPicPr preferRelativeResize="1">
            <a:picLocks noChangeAspect="1"/>
          </xdr:cNvPicPr>
        </xdr:nvPicPr>
        <xdr:blipFill>
          <a:blip r:embed="rId9"/>
          <a:stretch>
            <a:fillRect/>
          </a:stretch>
        </xdr:blipFill>
        <xdr:spPr>
          <a:xfrm>
            <a:off x="247651" y="94565"/>
            <a:ext cx="266587" cy="279913"/>
          </a:xfrm>
          <a:prstGeom prst="rect">
            <a:avLst/>
          </a:prstGeom>
          <a:noFill/>
          <a:ln w="9525" cmpd="sng">
            <a:noFill/>
          </a:ln>
        </xdr:spPr>
      </xdr:pic>
      <xdr:pic>
        <xdr:nvPicPr>
          <xdr:cNvPr id="14" name="図 20"/>
          <xdr:cNvPicPr preferRelativeResize="1">
            <a:picLocks noChangeAspect="1"/>
          </xdr:cNvPicPr>
        </xdr:nvPicPr>
        <xdr:blipFill>
          <a:blip r:embed="rId10"/>
          <a:stretch>
            <a:fillRect/>
          </a:stretch>
        </xdr:blipFill>
        <xdr:spPr>
          <a:xfrm>
            <a:off x="2307167" y="94565"/>
            <a:ext cx="193406" cy="208043"/>
          </a:xfrm>
          <a:prstGeom prst="rect">
            <a:avLst/>
          </a:prstGeom>
          <a:noFill/>
          <a:ln w="9525" cmpd="sng">
            <a:noFill/>
          </a:ln>
        </xdr:spPr>
      </xdr:pic>
      <xdr:pic>
        <xdr:nvPicPr>
          <xdr:cNvPr id="15" name="図 21"/>
          <xdr:cNvPicPr preferRelativeResize="1">
            <a:picLocks noChangeAspect="1"/>
          </xdr:cNvPicPr>
        </xdr:nvPicPr>
        <xdr:blipFill>
          <a:blip r:embed="rId11"/>
          <a:stretch>
            <a:fillRect/>
          </a:stretch>
        </xdr:blipFill>
        <xdr:spPr>
          <a:xfrm>
            <a:off x="10163645" y="132391"/>
            <a:ext cx="350222" cy="378261"/>
          </a:xfrm>
          <a:prstGeom prst="rect">
            <a:avLst/>
          </a:prstGeom>
          <a:noFill/>
          <a:ln w="9525" cmpd="sng">
            <a:noFill/>
          </a:ln>
        </xdr:spPr>
      </xdr:pic>
      <xdr:pic>
        <xdr:nvPicPr>
          <xdr:cNvPr id="16" name="図 22"/>
          <xdr:cNvPicPr preferRelativeResize="1">
            <a:picLocks noChangeAspect="1"/>
          </xdr:cNvPicPr>
        </xdr:nvPicPr>
        <xdr:blipFill>
          <a:blip r:embed="rId12"/>
          <a:stretch>
            <a:fillRect/>
          </a:stretch>
        </xdr:blipFill>
        <xdr:spPr>
          <a:xfrm>
            <a:off x="11355446" y="37826"/>
            <a:ext cx="256133" cy="261000"/>
          </a:xfrm>
          <a:prstGeom prst="rect">
            <a:avLst/>
          </a:prstGeom>
          <a:noFill/>
          <a:ln w="9525" cmpd="sng">
            <a:noFill/>
          </a:ln>
        </xdr:spPr>
      </xdr:pic>
      <xdr:pic>
        <xdr:nvPicPr>
          <xdr:cNvPr id="17" name="図 23"/>
          <xdr:cNvPicPr preferRelativeResize="1">
            <a:picLocks noChangeAspect="1"/>
          </xdr:cNvPicPr>
        </xdr:nvPicPr>
        <xdr:blipFill>
          <a:blip r:embed="rId13"/>
          <a:stretch>
            <a:fillRect/>
          </a:stretch>
        </xdr:blipFill>
        <xdr:spPr>
          <a:xfrm>
            <a:off x="13660640" y="306391"/>
            <a:ext cx="350222" cy="389609"/>
          </a:xfrm>
          <a:prstGeom prst="rect">
            <a:avLst/>
          </a:prstGeom>
          <a:noFill/>
          <a:ln w="9525" cmpd="sng">
            <a:noFill/>
          </a:ln>
        </xdr:spPr>
      </xdr:pic>
      <xdr:pic>
        <xdr:nvPicPr>
          <xdr:cNvPr id="18" name="図 24"/>
          <xdr:cNvPicPr preferRelativeResize="1">
            <a:picLocks noChangeAspect="1"/>
          </xdr:cNvPicPr>
        </xdr:nvPicPr>
        <xdr:blipFill>
          <a:blip r:embed="rId14"/>
          <a:stretch>
            <a:fillRect/>
          </a:stretch>
        </xdr:blipFill>
        <xdr:spPr>
          <a:xfrm>
            <a:off x="17696036" y="143739"/>
            <a:ext cx="188179" cy="196696"/>
          </a:xfrm>
          <a:prstGeom prst="rect">
            <a:avLst/>
          </a:prstGeom>
          <a:noFill/>
          <a:ln w="9525" cmpd="sng">
            <a:noFill/>
          </a:ln>
        </xdr:spPr>
      </xdr:pic>
      <xdr:pic>
        <xdr:nvPicPr>
          <xdr:cNvPr id="19" name="図 25"/>
          <xdr:cNvPicPr preferRelativeResize="1">
            <a:picLocks noChangeAspect="1"/>
          </xdr:cNvPicPr>
        </xdr:nvPicPr>
        <xdr:blipFill>
          <a:blip r:embed="rId15"/>
          <a:stretch>
            <a:fillRect/>
          </a:stretch>
        </xdr:blipFill>
        <xdr:spPr>
          <a:xfrm>
            <a:off x="18114212" y="41609"/>
            <a:ext cx="297950" cy="321522"/>
          </a:xfrm>
          <a:prstGeom prst="rect">
            <a:avLst/>
          </a:prstGeom>
          <a:noFill/>
          <a:ln w="9525" cmpd="sng">
            <a:noFill/>
          </a:ln>
        </xdr:spPr>
      </xdr:pic>
      <xdr:pic>
        <xdr:nvPicPr>
          <xdr:cNvPr id="20" name="図 26"/>
          <xdr:cNvPicPr preferRelativeResize="1">
            <a:picLocks noChangeAspect="1"/>
          </xdr:cNvPicPr>
        </xdr:nvPicPr>
        <xdr:blipFill>
          <a:blip r:embed="rId9"/>
          <a:stretch>
            <a:fillRect/>
          </a:stretch>
        </xdr:blipFill>
        <xdr:spPr>
          <a:xfrm>
            <a:off x="20759174" y="41609"/>
            <a:ext cx="266587" cy="279913"/>
          </a:xfrm>
          <a:prstGeom prst="rect">
            <a:avLst/>
          </a:prstGeom>
          <a:noFill/>
          <a:ln w="9525" cmpd="sng">
            <a:noFill/>
          </a:ln>
        </xdr:spPr>
      </xdr:pic>
      <xdr:pic>
        <xdr:nvPicPr>
          <xdr:cNvPr id="21" name="図 15" descr="葉.png"/>
          <xdr:cNvPicPr preferRelativeResize="1">
            <a:picLocks noChangeAspect="1"/>
          </xdr:cNvPicPr>
        </xdr:nvPicPr>
        <xdr:blipFill>
          <a:blip r:embed="rId16"/>
          <a:stretch>
            <a:fillRect/>
          </a:stretch>
        </xdr:blipFill>
        <xdr:spPr>
          <a:xfrm rot="3618391">
            <a:off x="16718550" y="14453346"/>
            <a:ext cx="601128" cy="416087"/>
          </a:xfrm>
          <a:prstGeom prst="rect">
            <a:avLst/>
          </a:prstGeom>
          <a:noFill/>
          <a:ln w="9525" cmpd="sng">
            <a:noFill/>
          </a:ln>
        </xdr:spPr>
      </xdr:pic>
      <xdr:pic>
        <xdr:nvPicPr>
          <xdr:cNvPr id="22" name="図 15" descr="葉.png"/>
          <xdr:cNvPicPr preferRelativeResize="1">
            <a:picLocks noChangeAspect="1"/>
          </xdr:cNvPicPr>
        </xdr:nvPicPr>
        <xdr:blipFill>
          <a:blip r:embed="rId17"/>
          <a:stretch>
            <a:fillRect/>
          </a:stretch>
        </xdr:blipFill>
        <xdr:spPr>
          <a:xfrm rot="19678059" flipH="1">
            <a:off x="16054696" y="13855694"/>
            <a:ext cx="486129" cy="593869"/>
          </a:xfrm>
          <a:prstGeom prst="rect">
            <a:avLst/>
          </a:prstGeom>
          <a:noFill/>
          <a:ln w="9525" cmpd="sng">
            <a:noFill/>
          </a:ln>
        </xdr:spPr>
      </xdr:pic>
      <xdr:pic>
        <xdr:nvPicPr>
          <xdr:cNvPr id="23" name="図 17"/>
          <xdr:cNvPicPr preferRelativeResize="1">
            <a:picLocks noChangeAspect="1"/>
          </xdr:cNvPicPr>
        </xdr:nvPicPr>
        <xdr:blipFill>
          <a:blip r:embed="rId18"/>
          <a:stretch>
            <a:fillRect/>
          </a:stretch>
        </xdr:blipFill>
        <xdr:spPr>
          <a:xfrm>
            <a:off x="13869728" y="13764911"/>
            <a:ext cx="2033380" cy="1286087"/>
          </a:xfrm>
          <a:prstGeom prst="rect">
            <a:avLst/>
          </a:prstGeom>
          <a:noFill/>
          <a:ln w="9525" cmpd="sng">
            <a:noFill/>
          </a:ln>
        </xdr:spPr>
      </xdr:pic>
      <xdr:pic>
        <xdr:nvPicPr>
          <xdr:cNvPr id="24" name="図 15" descr="葉.png"/>
          <xdr:cNvPicPr preferRelativeResize="1">
            <a:picLocks noChangeAspect="1"/>
          </xdr:cNvPicPr>
        </xdr:nvPicPr>
        <xdr:blipFill>
          <a:blip r:embed="rId17"/>
          <a:stretch>
            <a:fillRect/>
          </a:stretch>
        </xdr:blipFill>
        <xdr:spPr>
          <a:xfrm rot="1932418">
            <a:off x="12693608" y="13927564"/>
            <a:ext cx="486129" cy="593869"/>
          </a:xfrm>
          <a:prstGeom prst="rect">
            <a:avLst/>
          </a:prstGeom>
          <a:noFill/>
          <a:ln w="9525" cmpd="sng">
            <a:noFill/>
          </a:ln>
        </xdr:spPr>
      </xdr:pic>
      <xdr:pic>
        <xdr:nvPicPr>
          <xdr:cNvPr id="25" name="図 5324"/>
          <xdr:cNvPicPr preferRelativeResize="1">
            <a:picLocks noChangeAspect="1"/>
          </xdr:cNvPicPr>
        </xdr:nvPicPr>
        <xdr:blipFill>
          <a:blip r:embed="rId19"/>
          <a:stretch>
            <a:fillRect/>
          </a:stretch>
        </xdr:blipFill>
        <xdr:spPr>
          <a:xfrm flipH="1">
            <a:off x="14314039" y="18913"/>
            <a:ext cx="747489" cy="537130"/>
          </a:xfrm>
          <a:prstGeom prst="rect">
            <a:avLst/>
          </a:prstGeom>
          <a:noFill/>
          <a:ln w="9525" cmpd="sng">
            <a:noFill/>
          </a:ln>
        </xdr:spPr>
      </xdr:pic>
      <xdr:pic>
        <xdr:nvPicPr>
          <xdr:cNvPr id="26" name="図 50"/>
          <xdr:cNvPicPr preferRelativeResize="1">
            <a:picLocks noChangeAspect="1"/>
          </xdr:cNvPicPr>
        </xdr:nvPicPr>
        <xdr:blipFill>
          <a:blip r:embed="rId20"/>
          <a:stretch>
            <a:fillRect/>
          </a:stretch>
        </xdr:blipFill>
        <xdr:spPr>
          <a:xfrm>
            <a:off x="15343797" y="87000"/>
            <a:ext cx="235224" cy="245870"/>
          </a:xfrm>
          <a:prstGeom prst="rect">
            <a:avLst/>
          </a:prstGeom>
          <a:noFill/>
          <a:ln w="9525" cmpd="sng">
            <a:noFill/>
          </a:ln>
        </xdr:spPr>
      </xdr:pic>
      <xdr:pic>
        <xdr:nvPicPr>
          <xdr:cNvPr id="27" name="図 5328"/>
          <xdr:cNvPicPr preferRelativeResize="1">
            <a:picLocks noChangeAspect="1"/>
          </xdr:cNvPicPr>
        </xdr:nvPicPr>
        <xdr:blipFill>
          <a:blip r:embed="rId21"/>
          <a:stretch>
            <a:fillRect/>
          </a:stretch>
        </xdr:blipFill>
        <xdr:spPr>
          <a:xfrm>
            <a:off x="18579433" y="0"/>
            <a:ext cx="763171" cy="677087"/>
          </a:xfrm>
          <a:prstGeom prst="rect">
            <a:avLst/>
          </a:prstGeom>
          <a:noFill/>
          <a:ln w="9525" cmpd="sng">
            <a:noFill/>
          </a:ln>
        </xdr:spPr>
      </xdr:pic>
      <xdr:pic>
        <xdr:nvPicPr>
          <xdr:cNvPr id="28" name="図 55"/>
          <xdr:cNvPicPr preferRelativeResize="1">
            <a:picLocks noChangeAspect="1"/>
          </xdr:cNvPicPr>
        </xdr:nvPicPr>
        <xdr:blipFill>
          <a:blip r:embed="rId22"/>
          <a:stretch>
            <a:fillRect/>
          </a:stretch>
        </xdr:blipFill>
        <xdr:spPr>
          <a:xfrm>
            <a:off x="20267817" y="245870"/>
            <a:ext cx="162043" cy="170217"/>
          </a:xfrm>
          <a:prstGeom prst="rect">
            <a:avLst/>
          </a:prstGeom>
          <a:noFill/>
          <a:ln w="9525" cmpd="sng">
            <a:noFill/>
          </a:ln>
        </xdr:spPr>
      </xdr:pic>
      <xdr:sp>
        <xdr:nvSpPr>
          <xdr:cNvPr id="29" name="テキスト ボックス 31"/>
          <xdr:cNvSpPr txBox="1">
            <a:spLocks noChangeArrowheads="1"/>
          </xdr:cNvSpPr>
        </xdr:nvSpPr>
        <xdr:spPr>
          <a:xfrm>
            <a:off x="19661463" y="14226390"/>
            <a:ext cx="1343390" cy="904043"/>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タ</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応援サポーター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林家たい平師匠</a:t>
            </a:r>
          </a:p>
        </xdr:txBody>
      </xdr:sp>
      <xdr:pic>
        <xdr:nvPicPr>
          <xdr:cNvPr id="30" name="図 2"/>
          <xdr:cNvPicPr preferRelativeResize="1">
            <a:picLocks noChangeAspect="1"/>
          </xdr:cNvPicPr>
        </xdr:nvPicPr>
        <xdr:blipFill>
          <a:blip r:embed="rId23"/>
          <a:stretch>
            <a:fillRect/>
          </a:stretch>
        </xdr:blipFill>
        <xdr:spPr>
          <a:xfrm>
            <a:off x="17178544" y="13174825"/>
            <a:ext cx="2200650" cy="1830782"/>
          </a:xfrm>
          <a:prstGeom prst="rect">
            <a:avLst/>
          </a:prstGeom>
          <a:noFill/>
          <a:ln w="9525" cmpd="sng">
            <a:noFill/>
          </a:ln>
        </xdr:spPr>
      </xdr:pic>
      <xdr:pic>
        <xdr:nvPicPr>
          <xdr:cNvPr id="31" name="図 5330"/>
          <xdr:cNvPicPr preferRelativeResize="1">
            <a:picLocks noChangeAspect="1"/>
          </xdr:cNvPicPr>
        </xdr:nvPicPr>
        <xdr:blipFill>
          <a:blip r:embed="rId24"/>
          <a:stretch>
            <a:fillRect/>
          </a:stretch>
        </xdr:blipFill>
        <xdr:spPr>
          <a:xfrm flipH="1">
            <a:off x="7455956" y="0"/>
            <a:ext cx="967032" cy="661956"/>
          </a:xfrm>
          <a:prstGeom prst="rect">
            <a:avLst/>
          </a:prstGeom>
          <a:noFill/>
          <a:ln w="9525" cmpd="sng">
            <a:noFill/>
          </a:ln>
        </xdr:spPr>
      </xdr:pic>
      <xdr:pic>
        <xdr:nvPicPr>
          <xdr:cNvPr id="32" name="図 15" descr="葉.png"/>
          <xdr:cNvPicPr preferRelativeResize="1">
            <a:picLocks noChangeAspect="1"/>
          </xdr:cNvPicPr>
        </xdr:nvPicPr>
        <xdr:blipFill>
          <a:blip r:embed="rId25"/>
          <a:stretch>
            <a:fillRect/>
          </a:stretch>
        </xdr:blipFill>
        <xdr:spPr>
          <a:xfrm rot="3618391">
            <a:off x="6990736" y="151304"/>
            <a:ext cx="475675" cy="370696"/>
          </a:xfrm>
          <a:prstGeom prst="rect">
            <a:avLst/>
          </a:prstGeom>
          <a:noFill/>
          <a:ln w="9525" cmpd="sng">
            <a:noFill/>
          </a:ln>
        </xdr:spPr>
      </xdr:pic>
      <xdr:pic>
        <xdr:nvPicPr>
          <xdr:cNvPr id="33" name="図 15" descr="葉.png"/>
          <xdr:cNvPicPr preferRelativeResize="1">
            <a:picLocks noChangeAspect="1"/>
          </xdr:cNvPicPr>
        </xdr:nvPicPr>
        <xdr:blipFill>
          <a:blip r:embed="rId25"/>
          <a:stretch>
            <a:fillRect/>
          </a:stretch>
        </xdr:blipFill>
        <xdr:spPr>
          <a:xfrm rot="17575964">
            <a:off x="5009628" y="71870"/>
            <a:ext cx="475675" cy="370696"/>
          </a:xfrm>
          <a:prstGeom prst="rect">
            <a:avLst/>
          </a:prstGeom>
          <a:noFill/>
          <a:ln w="9525" cmpd="sng">
            <a:noFill/>
          </a:ln>
        </xdr:spPr>
      </xdr:pic>
      <xdr:pic>
        <xdr:nvPicPr>
          <xdr:cNvPr id="34" name="図 5334"/>
          <xdr:cNvPicPr preferRelativeResize="1">
            <a:picLocks noChangeAspect="1"/>
          </xdr:cNvPicPr>
        </xdr:nvPicPr>
        <xdr:blipFill>
          <a:blip r:embed="rId26"/>
          <a:stretch>
            <a:fillRect/>
          </a:stretch>
        </xdr:blipFill>
        <xdr:spPr>
          <a:xfrm>
            <a:off x="3389197" y="18913"/>
            <a:ext cx="820670" cy="597652"/>
          </a:xfrm>
          <a:prstGeom prst="rect">
            <a:avLst/>
          </a:prstGeom>
          <a:noFill/>
          <a:ln w="9525" cmpd="sng">
            <a:noFill/>
          </a:ln>
        </xdr:spPr>
      </xdr:pic>
      <xdr:pic>
        <xdr:nvPicPr>
          <xdr:cNvPr id="35" name="図 69"/>
          <xdr:cNvPicPr preferRelativeResize="1">
            <a:picLocks noChangeAspect="1"/>
          </xdr:cNvPicPr>
        </xdr:nvPicPr>
        <xdr:blipFill>
          <a:blip r:embed="rId10"/>
          <a:stretch>
            <a:fillRect/>
          </a:stretch>
        </xdr:blipFill>
        <xdr:spPr>
          <a:xfrm>
            <a:off x="5694391" y="287478"/>
            <a:ext cx="193406" cy="208043"/>
          </a:xfrm>
          <a:prstGeom prst="rect">
            <a:avLst/>
          </a:prstGeom>
          <a:noFill/>
          <a:ln w="9525" cmpd="sng">
            <a:noFill/>
          </a:ln>
        </xdr:spPr>
      </xdr:pic>
      <xdr:pic>
        <xdr:nvPicPr>
          <xdr:cNvPr id="36" name="図 70"/>
          <xdr:cNvPicPr preferRelativeResize="1">
            <a:picLocks noChangeAspect="1"/>
          </xdr:cNvPicPr>
        </xdr:nvPicPr>
        <xdr:blipFill>
          <a:blip r:embed="rId8"/>
          <a:stretch>
            <a:fillRect/>
          </a:stretch>
        </xdr:blipFill>
        <xdr:spPr>
          <a:xfrm>
            <a:off x="2761933" y="170217"/>
            <a:ext cx="350222" cy="370696"/>
          </a:xfrm>
          <a:prstGeom prst="rect">
            <a:avLst/>
          </a:prstGeom>
          <a:noFill/>
          <a:ln w="9525" cmpd="sng">
            <a:noFill/>
          </a:ln>
        </xdr:spPr>
      </xdr:pic>
      <xdr:pic>
        <xdr:nvPicPr>
          <xdr:cNvPr id="37" name="図 5336"/>
          <xdr:cNvPicPr preferRelativeResize="1">
            <a:picLocks noChangeAspect="1"/>
          </xdr:cNvPicPr>
        </xdr:nvPicPr>
        <xdr:blipFill>
          <a:blip r:embed="rId27"/>
          <a:stretch>
            <a:fillRect/>
          </a:stretch>
        </xdr:blipFill>
        <xdr:spPr>
          <a:xfrm>
            <a:off x="16462418" y="0"/>
            <a:ext cx="1165665" cy="919174"/>
          </a:xfrm>
          <a:prstGeom prst="rect">
            <a:avLst/>
          </a:prstGeom>
          <a:noFill/>
          <a:ln w="9525" cmpd="sng">
            <a:noFill/>
          </a:ln>
        </xdr:spPr>
      </xdr:pic>
      <xdr:pic>
        <xdr:nvPicPr>
          <xdr:cNvPr id="38" name="図 73"/>
          <xdr:cNvPicPr preferRelativeResize="1">
            <a:picLocks noChangeAspect="1"/>
          </xdr:cNvPicPr>
        </xdr:nvPicPr>
        <xdr:blipFill>
          <a:blip r:embed="rId14"/>
          <a:stretch>
            <a:fillRect/>
          </a:stretch>
        </xdr:blipFill>
        <xdr:spPr>
          <a:xfrm>
            <a:off x="16138331" y="208043"/>
            <a:ext cx="188179" cy="196696"/>
          </a:xfrm>
          <a:prstGeom prst="rect">
            <a:avLst/>
          </a:prstGeom>
          <a:noFill/>
          <a:ln w="9525" cmpd="sng">
            <a:noFill/>
          </a:ln>
        </xdr:spPr>
      </xdr:pic>
      <xdr:pic>
        <xdr:nvPicPr>
          <xdr:cNvPr id="39" name="図 74"/>
          <xdr:cNvPicPr preferRelativeResize="1">
            <a:picLocks noChangeAspect="1"/>
          </xdr:cNvPicPr>
        </xdr:nvPicPr>
        <xdr:blipFill>
          <a:blip r:embed="rId10"/>
          <a:stretch>
            <a:fillRect/>
          </a:stretch>
        </xdr:blipFill>
        <xdr:spPr>
          <a:xfrm>
            <a:off x="4513044" y="75652"/>
            <a:ext cx="193406" cy="208043"/>
          </a:xfrm>
          <a:prstGeom prst="rect">
            <a:avLst/>
          </a:prstGeom>
          <a:noFill/>
          <a:ln w="9525" cmpd="sng">
            <a:noFill/>
          </a:ln>
        </xdr:spPr>
      </xdr:pic>
      <xdr:pic>
        <xdr:nvPicPr>
          <xdr:cNvPr id="40" name="図 15" descr="葉.png"/>
          <xdr:cNvPicPr preferRelativeResize="1">
            <a:picLocks noChangeAspect="1"/>
          </xdr:cNvPicPr>
        </xdr:nvPicPr>
        <xdr:blipFill>
          <a:blip r:embed="rId25"/>
          <a:stretch>
            <a:fillRect/>
          </a:stretch>
        </xdr:blipFill>
        <xdr:spPr>
          <a:xfrm rot="17718806">
            <a:off x="9180932" y="102130"/>
            <a:ext cx="475675" cy="370696"/>
          </a:xfrm>
          <a:prstGeom prst="rect">
            <a:avLst/>
          </a:prstGeom>
          <a:noFill/>
          <a:ln w="9525" cmpd="sng">
            <a:noFill/>
          </a:ln>
        </xdr:spPr>
      </xdr:pic>
      <xdr:pic>
        <xdr:nvPicPr>
          <xdr:cNvPr id="41" name="図 50"/>
          <xdr:cNvPicPr preferRelativeResize="1">
            <a:picLocks noChangeAspect="1"/>
          </xdr:cNvPicPr>
        </xdr:nvPicPr>
        <xdr:blipFill>
          <a:blip r:embed="rId20"/>
          <a:stretch>
            <a:fillRect/>
          </a:stretch>
        </xdr:blipFill>
        <xdr:spPr>
          <a:xfrm>
            <a:off x="19520328" y="64304"/>
            <a:ext cx="235224" cy="245870"/>
          </a:xfrm>
          <a:prstGeom prst="rect">
            <a:avLst/>
          </a:prstGeom>
          <a:noFill/>
          <a:ln w="9525" cmpd="sng">
            <a:noFill/>
          </a:ln>
        </xdr:spPr>
      </xdr:pic>
      <xdr:pic>
        <xdr:nvPicPr>
          <xdr:cNvPr id="42" name="図 8"/>
          <xdr:cNvPicPr preferRelativeResize="1">
            <a:picLocks noChangeAspect="1"/>
          </xdr:cNvPicPr>
        </xdr:nvPicPr>
        <xdr:blipFill>
          <a:blip r:embed="rId28"/>
          <a:stretch>
            <a:fillRect/>
          </a:stretch>
        </xdr:blipFill>
        <xdr:spPr>
          <a:xfrm>
            <a:off x="19060335" y="13587129"/>
            <a:ext cx="1740657" cy="911609"/>
          </a:xfrm>
          <a:prstGeom prst="rect">
            <a:avLst/>
          </a:prstGeom>
          <a:noFill/>
          <a:ln w="9525" cmpd="sng">
            <a:noFill/>
          </a:ln>
        </xdr:spPr>
      </xdr:pic>
      <xdr:sp>
        <xdr:nvSpPr>
          <xdr:cNvPr id="43" name="テキスト ボックス 32"/>
          <xdr:cNvSpPr txBox="1">
            <a:spLocks noChangeArrowheads="1"/>
          </xdr:cNvSpPr>
        </xdr:nvSpPr>
        <xdr:spPr>
          <a:xfrm>
            <a:off x="19028972" y="13454738"/>
            <a:ext cx="2127469" cy="934304"/>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くれぐれも風邪など</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引きませんように。</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82</xdr:row>
      <xdr:rowOff>28575</xdr:rowOff>
    </xdr:from>
    <xdr:to>
      <xdr:col>11</xdr:col>
      <xdr:colOff>428625</xdr:colOff>
      <xdr:row>89</xdr:row>
      <xdr:rowOff>95250</xdr:rowOff>
    </xdr:to>
    <xdr:grpSp>
      <xdr:nvGrpSpPr>
        <xdr:cNvPr id="1" name="グループ化 23"/>
        <xdr:cNvGrpSpPr>
          <a:grpSpLocks/>
        </xdr:cNvGrpSpPr>
      </xdr:nvGrpSpPr>
      <xdr:grpSpPr>
        <a:xfrm>
          <a:off x="7543800" y="13573125"/>
          <a:ext cx="1609725" cy="1200150"/>
          <a:chOff x="7686675" y="12915901"/>
          <a:chExt cx="1857375" cy="958678"/>
        </a:xfrm>
        <a:solidFill>
          <a:srgbClr val="FFFFFF"/>
        </a:solidFill>
      </xdr:grpSpPr>
      <xdr:sp>
        <xdr:nvSpPr>
          <xdr:cNvPr id="2" name="テキスト ボックス 2"/>
          <xdr:cNvSpPr txBox="1">
            <a:spLocks noChangeArrowheads="1"/>
          </xdr:cNvSpPr>
        </xdr:nvSpPr>
        <xdr:spPr>
          <a:xfrm>
            <a:off x="7686675" y="13037653"/>
            <a:ext cx="1857375" cy="83692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食べ物は良く噛んで食べましょう。良く噛むことで、虫歯予防や消化の負担が減り、お腹に良いと言われています。</a:t>
            </a:r>
          </a:p>
        </xdr:txBody>
      </xdr:sp>
      <xdr:pic>
        <xdr:nvPicPr>
          <xdr:cNvPr id="3" name="図 21"/>
          <xdr:cNvPicPr preferRelativeResize="1">
            <a:picLocks noChangeAspect="1"/>
          </xdr:cNvPicPr>
        </xdr:nvPicPr>
        <xdr:blipFill>
          <a:blip r:embed="rId1"/>
          <a:stretch>
            <a:fillRect/>
          </a:stretch>
        </xdr:blipFill>
        <xdr:spPr>
          <a:xfrm>
            <a:off x="7715464" y="12915901"/>
            <a:ext cx="1752433" cy="108570"/>
          </a:xfrm>
          <a:prstGeom prst="rect">
            <a:avLst/>
          </a:prstGeom>
          <a:noFill/>
          <a:ln w="9525" cmpd="sng">
            <a:noFill/>
          </a:ln>
        </xdr:spPr>
      </xdr:pic>
      <xdr:pic>
        <xdr:nvPicPr>
          <xdr:cNvPr id="4" name="図 22"/>
          <xdr:cNvPicPr preferRelativeResize="1">
            <a:picLocks noChangeAspect="1"/>
          </xdr:cNvPicPr>
        </xdr:nvPicPr>
        <xdr:blipFill>
          <a:blip r:embed="rId1"/>
          <a:stretch>
            <a:fillRect/>
          </a:stretch>
        </xdr:blipFill>
        <xdr:spPr>
          <a:xfrm>
            <a:off x="7696426" y="13673496"/>
            <a:ext cx="1752433" cy="108570"/>
          </a:xfrm>
          <a:prstGeom prst="rect">
            <a:avLst/>
          </a:prstGeom>
          <a:noFill/>
          <a:ln w="9525" cmpd="sng">
            <a:noFill/>
          </a:ln>
        </xdr:spPr>
      </xdr:pic>
    </xdr:grpSp>
    <xdr:clientData/>
  </xdr:twoCellAnchor>
  <xdr:twoCellAnchor>
    <xdr:from>
      <xdr:col>1</xdr:col>
      <xdr:colOff>114300</xdr:colOff>
      <xdr:row>0</xdr:row>
      <xdr:rowOff>0</xdr:rowOff>
    </xdr:from>
    <xdr:to>
      <xdr:col>25</xdr:col>
      <xdr:colOff>209550</xdr:colOff>
      <xdr:row>88</xdr:row>
      <xdr:rowOff>123825</xdr:rowOff>
    </xdr:to>
    <xdr:grpSp>
      <xdr:nvGrpSpPr>
        <xdr:cNvPr id="5" name="グループ化 4"/>
        <xdr:cNvGrpSpPr>
          <a:grpSpLocks/>
        </xdr:cNvGrpSpPr>
      </xdr:nvGrpSpPr>
      <xdr:grpSpPr>
        <a:xfrm>
          <a:off x="409575" y="0"/>
          <a:ext cx="18183225" cy="14639925"/>
          <a:chOff x="476250" y="0"/>
          <a:chExt cx="20828453" cy="14639925"/>
        </a:xfrm>
        <a:solidFill>
          <a:srgbClr val="FFFFFF"/>
        </a:solidFill>
      </xdr:grpSpPr>
      <xdr:pic>
        <xdr:nvPicPr>
          <xdr:cNvPr id="6" name="図 29"/>
          <xdr:cNvPicPr preferRelativeResize="1">
            <a:picLocks noChangeAspect="1"/>
          </xdr:cNvPicPr>
        </xdr:nvPicPr>
        <xdr:blipFill>
          <a:blip r:embed="rId2"/>
          <a:stretch>
            <a:fillRect/>
          </a:stretch>
        </xdr:blipFill>
        <xdr:spPr>
          <a:xfrm flipH="1">
            <a:off x="11577815" y="13340632"/>
            <a:ext cx="1395506" cy="1226094"/>
          </a:xfrm>
          <a:prstGeom prst="rect">
            <a:avLst/>
          </a:prstGeom>
          <a:noFill/>
          <a:ln w="9525" cmpd="sng">
            <a:noFill/>
          </a:ln>
        </xdr:spPr>
      </xdr:pic>
      <xdr:pic>
        <xdr:nvPicPr>
          <xdr:cNvPr id="7" name="図 4"/>
          <xdr:cNvPicPr preferRelativeResize="1">
            <a:picLocks noChangeAspect="1"/>
          </xdr:cNvPicPr>
        </xdr:nvPicPr>
        <xdr:blipFill>
          <a:blip r:embed="rId3"/>
          <a:stretch>
            <a:fillRect/>
          </a:stretch>
        </xdr:blipFill>
        <xdr:spPr>
          <a:xfrm>
            <a:off x="2100869" y="2320428"/>
            <a:ext cx="489469" cy="512397"/>
          </a:xfrm>
          <a:prstGeom prst="rect">
            <a:avLst/>
          </a:prstGeom>
          <a:noFill/>
          <a:ln w="9525" cmpd="sng">
            <a:noFill/>
          </a:ln>
        </xdr:spPr>
      </xdr:pic>
      <xdr:pic>
        <xdr:nvPicPr>
          <xdr:cNvPr id="8" name="図 7"/>
          <xdr:cNvPicPr preferRelativeResize="1">
            <a:picLocks noChangeAspect="1"/>
          </xdr:cNvPicPr>
        </xdr:nvPicPr>
        <xdr:blipFill>
          <a:blip r:embed="rId4"/>
          <a:stretch>
            <a:fillRect/>
          </a:stretch>
        </xdr:blipFill>
        <xdr:spPr>
          <a:xfrm>
            <a:off x="1767614" y="11957159"/>
            <a:ext cx="869588" cy="618537"/>
          </a:xfrm>
          <a:prstGeom prst="rect">
            <a:avLst/>
          </a:prstGeom>
          <a:noFill/>
          <a:ln w="9525" cmpd="sng">
            <a:noFill/>
          </a:ln>
        </xdr:spPr>
      </xdr:pic>
      <xdr:pic>
        <xdr:nvPicPr>
          <xdr:cNvPr id="9" name="図 11"/>
          <xdr:cNvPicPr preferRelativeResize="1">
            <a:picLocks noChangeAspect="1"/>
          </xdr:cNvPicPr>
        </xdr:nvPicPr>
        <xdr:blipFill>
          <a:blip r:embed="rId5"/>
          <a:stretch>
            <a:fillRect/>
          </a:stretch>
        </xdr:blipFill>
        <xdr:spPr>
          <a:xfrm>
            <a:off x="11369531" y="29280"/>
            <a:ext cx="1812075" cy="1149234"/>
          </a:xfrm>
          <a:prstGeom prst="rect">
            <a:avLst/>
          </a:prstGeom>
          <a:noFill/>
          <a:ln w="9525" cmpd="sng">
            <a:noFill/>
          </a:ln>
        </xdr:spPr>
      </xdr:pic>
      <xdr:pic>
        <xdr:nvPicPr>
          <xdr:cNvPr id="10" name="図 13"/>
          <xdr:cNvPicPr preferRelativeResize="1">
            <a:picLocks noChangeAspect="1"/>
          </xdr:cNvPicPr>
        </xdr:nvPicPr>
        <xdr:blipFill>
          <a:blip r:embed="rId6"/>
          <a:stretch>
            <a:fillRect/>
          </a:stretch>
        </xdr:blipFill>
        <xdr:spPr>
          <a:xfrm flipH="1">
            <a:off x="793884" y="0"/>
            <a:ext cx="1353849" cy="1068715"/>
          </a:xfrm>
          <a:prstGeom prst="rect">
            <a:avLst/>
          </a:prstGeom>
          <a:noFill/>
          <a:ln w="9525" cmpd="sng">
            <a:noFill/>
          </a:ln>
        </xdr:spPr>
      </xdr:pic>
      <xdr:pic>
        <xdr:nvPicPr>
          <xdr:cNvPr id="11" name="図 2"/>
          <xdr:cNvPicPr preferRelativeResize="1">
            <a:picLocks noChangeAspect="1"/>
          </xdr:cNvPicPr>
        </xdr:nvPicPr>
        <xdr:blipFill>
          <a:blip r:embed="rId7"/>
          <a:stretch>
            <a:fillRect/>
          </a:stretch>
        </xdr:blipFill>
        <xdr:spPr>
          <a:xfrm>
            <a:off x="1210453" y="197639"/>
            <a:ext cx="1421542" cy="1167534"/>
          </a:xfrm>
          <a:prstGeom prst="rect">
            <a:avLst/>
          </a:prstGeom>
          <a:noFill/>
          <a:ln w="9525" cmpd="sng">
            <a:noFill/>
          </a:ln>
        </xdr:spPr>
      </xdr:pic>
      <xdr:pic>
        <xdr:nvPicPr>
          <xdr:cNvPr id="12" name="図 15"/>
          <xdr:cNvPicPr preferRelativeResize="1">
            <a:picLocks noChangeAspect="1"/>
          </xdr:cNvPicPr>
        </xdr:nvPicPr>
        <xdr:blipFill>
          <a:blip r:embed="rId8"/>
          <a:stretch>
            <a:fillRect/>
          </a:stretch>
        </xdr:blipFill>
        <xdr:spPr>
          <a:xfrm>
            <a:off x="5803127" y="0"/>
            <a:ext cx="307220" cy="351358"/>
          </a:xfrm>
          <a:prstGeom prst="rect">
            <a:avLst/>
          </a:prstGeom>
          <a:noFill/>
          <a:ln w="9525" cmpd="sng">
            <a:noFill/>
          </a:ln>
        </xdr:spPr>
      </xdr:pic>
      <xdr:pic>
        <xdr:nvPicPr>
          <xdr:cNvPr id="13" name="図 19"/>
          <xdr:cNvPicPr preferRelativeResize="1">
            <a:picLocks noChangeAspect="1"/>
          </xdr:cNvPicPr>
        </xdr:nvPicPr>
        <xdr:blipFill>
          <a:blip r:embed="rId9"/>
          <a:stretch>
            <a:fillRect/>
          </a:stretch>
        </xdr:blipFill>
        <xdr:spPr>
          <a:xfrm>
            <a:off x="476250" y="91500"/>
            <a:ext cx="234320" cy="267179"/>
          </a:xfrm>
          <a:prstGeom prst="rect">
            <a:avLst/>
          </a:prstGeom>
          <a:noFill/>
          <a:ln w="9525" cmpd="sng">
            <a:noFill/>
          </a:ln>
        </xdr:spPr>
      </xdr:pic>
      <xdr:pic>
        <xdr:nvPicPr>
          <xdr:cNvPr id="14" name="図 20"/>
          <xdr:cNvPicPr preferRelativeResize="1">
            <a:picLocks noChangeAspect="1"/>
          </xdr:cNvPicPr>
        </xdr:nvPicPr>
        <xdr:blipFill>
          <a:blip r:embed="rId10"/>
          <a:stretch>
            <a:fillRect/>
          </a:stretch>
        </xdr:blipFill>
        <xdr:spPr>
          <a:xfrm>
            <a:off x="2272704" y="91500"/>
            <a:ext cx="171835" cy="197639"/>
          </a:xfrm>
          <a:prstGeom prst="rect">
            <a:avLst/>
          </a:prstGeom>
          <a:noFill/>
          <a:ln w="9525" cmpd="sng">
            <a:noFill/>
          </a:ln>
        </xdr:spPr>
      </xdr:pic>
      <xdr:pic>
        <xdr:nvPicPr>
          <xdr:cNvPr id="15" name="図 21"/>
          <xdr:cNvPicPr preferRelativeResize="1">
            <a:picLocks noChangeAspect="1"/>
          </xdr:cNvPicPr>
        </xdr:nvPicPr>
        <xdr:blipFill>
          <a:blip r:embed="rId11"/>
          <a:stretch>
            <a:fillRect/>
          </a:stretch>
        </xdr:blipFill>
        <xdr:spPr>
          <a:xfrm>
            <a:off x="9583491" y="307438"/>
            <a:ext cx="218699" cy="256199"/>
          </a:xfrm>
          <a:prstGeom prst="rect">
            <a:avLst/>
          </a:prstGeom>
          <a:noFill/>
          <a:ln w="9525" cmpd="sng">
            <a:noFill/>
          </a:ln>
        </xdr:spPr>
      </xdr:pic>
      <xdr:pic>
        <xdr:nvPicPr>
          <xdr:cNvPr id="16" name="図 22"/>
          <xdr:cNvPicPr preferRelativeResize="1">
            <a:picLocks noChangeAspect="1"/>
          </xdr:cNvPicPr>
        </xdr:nvPicPr>
        <xdr:blipFill>
          <a:blip r:embed="rId12"/>
          <a:stretch>
            <a:fillRect/>
          </a:stretch>
        </xdr:blipFill>
        <xdr:spPr>
          <a:xfrm>
            <a:off x="10177102" y="36600"/>
            <a:ext cx="223906" cy="245219"/>
          </a:xfrm>
          <a:prstGeom prst="rect">
            <a:avLst/>
          </a:prstGeom>
          <a:noFill/>
          <a:ln w="9525" cmpd="sng">
            <a:noFill/>
          </a:ln>
        </xdr:spPr>
      </xdr:pic>
      <xdr:pic>
        <xdr:nvPicPr>
          <xdr:cNvPr id="17" name="図 23"/>
          <xdr:cNvPicPr preferRelativeResize="1">
            <a:picLocks noChangeAspect="1"/>
          </xdr:cNvPicPr>
        </xdr:nvPicPr>
        <xdr:blipFill>
          <a:blip r:embed="rId13"/>
          <a:stretch>
            <a:fillRect/>
          </a:stretch>
        </xdr:blipFill>
        <xdr:spPr>
          <a:xfrm>
            <a:off x="11031069" y="98819"/>
            <a:ext cx="307220" cy="369658"/>
          </a:xfrm>
          <a:prstGeom prst="rect">
            <a:avLst/>
          </a:prstGeom>
          <a:noFill/>
          <a:ln w="9525" cmpd="sng">
            <a:noFill/>
          </a:ln>
        </xdr:spPr>
      </xdr:pic>
      <xdr:pic>
        <xdr:nvPicPr>
          <xdr:cNvPr id="18" name="図 24"/>
          <xdr:cNvPicPr preferRelativeResize="1">
            <a:picLocks noChangeAspect="1"/>
          </xdr:cNvPicPr>
        </xdr:nvPicPr>
        <xdr:blipFill>
          <a:blip r:embed="rId14"/>
          <a:stretch>
            <a:fillRect/>
          </a:stretch>
        </xdr:blipFill>
        <xdr:spPr>
          <a:xfrm>
            <a:off x="15337351" y="161039"/>
            <a:ext cx="223906" cy="256199"/>
          </a:xfrm>
          <a:prstGeom prst="rect">
            <a:avLst/>
          </a:prstGeom>
          <a:noFill/>
          <a:ln w="9525" cmpd="sng">
            <a:noFill/>
          </a:ln>
        </xdr:spPr>
      </xdr:pic>
      <xdr:pic>
        <xdr:nvPicPr>
          <xdr:cNvPr id="19" name="図 25"/>
          <xdr:cNvPicPr preferRelativeResize="1">
            <a:picLocks noChangeAspect="1"/>
          </xdr:cNvPicPr>
        </xdr:nvPicPr>
        <xdr:blipFill>
          <a:blip r:embed="rId15"/>
          <a:stretch>
            <a:fillRect/>
          </a:stretch>
        </xdr:blipFill>
        <xdr:spPr>
          <a:xfrm>
            <a:off x="15665399" y="36600"/>
            <a:ext cx="177042" cy="208619"/>
          </a:xfrm>
          <a:prstGeom prst="rect">
            <a:avLst/>
          </a:prstGeom>
          <a:noFill/>
          <a:ln w="9525" cmpd="sng">
            <a:noFill/>
          </a:ln>
        </xdr:spPr>
      </xdr:pic>
      <xdr:pic>
        <xdr:nvPicPr>
          <xdr:cNvPr id="20" name="図 26"/>
          <xdr:cNvPicPr preferRelativeResize="1">
            <a:picLocks noChangeAspect="1"/>
          </xdr:cNvPicPr>
        </xdr:nvPicPr>
        <xdr:blipFill>
          <a:blip r:embed="rId9"/>
          <a:stretch>
            <a:fillRect/>
          </a:stretch>
        </xdr:blipFill>
        <xdr:spPr>
          <a:xfrm>
            <a:off x="17711795" y="80520"/>
            <a:ext cx="234320" cy="267179"/>
          </a:xfrm>
          <a:prstGeom prst="rect">
            <a:avLst/>
          </a:prstGeom>
          <a:noFill/>
          <a:ln w="9525" cmpd="sng">
            <a:noFill/>
          </a:ln>
        </xdr:spPr>
      </xdr:pic>
      <xdr:pic>
        <xdr:nvPicPr>
          <xdr:cNvPr id="21" name="図 15" descr="葉.png"/>
          <xdr:cNvPicPr preferRelativeResize="1">
            <a:picLocks noChangeAspect="1"/>
          </xdr:cNvPicPr>
        </xdr:nvPicPr>
        <xdr:blipFill>
          <a:blip r:embed="rId16"/>
          <a:stretch>
            <a:fillRect/>
          </a:stretch>
        </xdr:blipFill>
        <xdr:spPr>
          <a:xfrm rot="3618391">
            <a:off x="14988475" y="14215367"/>
            <a:ext cx="416569" cy="351358"/>
          </a:xfrm>
          <a:prstGeom prst="rect">
            <a:avLst/>
          </a:prstGeom>
          <a:noFill/>
          <a:ln w="9525" cmpd="sng">
            <a:noFill/>
          </a:ln>
        </xdr:spPr>
      </xdr:pic>
      <xdr:pic>
        <xdr:nvPicPr>
          <xdr:cNvPr id="22" name="図 15" descr="葉.png"/>
          <xdr:cNvPicPr preferRelativeResize="1">
            <a:picLocks noChangeAspect="1"/>
          </xdr:cNvPicPr>
        </xdr:nvPicPr>
        <xdr:blipFill>
          <a:blip r:embed="rId17"/>
          <a:stretch>
            <a:fillRect/>
          </a:stretch>
        </xdr:blipFill>
        <xdr:spPr>
          <a:xfrm rot="19678059" flipH="1">
            <a:off x="17743038" y="13040513"/>
            <a:ext cx="354084" cy="468478"/>
          </a:xfrm>
          <a:prstGeom prst="rect">
            <a:avLst/>
          </a:prstGeom>
          <a:noFill/>
          <a:ln w="9525" cmpd="sng">
            <a:noFill/>
          </a:ln>
        </xdr:spPr>
      </xdr:pic>
      <xdr:pic>
        <xdr:nvPicPr>
          <xdr:cNvPr id="23" name="図 17"/>
          <xdr:cNvPicPr preferRelativeResize="1">
            <a:picLocks noChangeAspect="1"/>
          </xdr:cNvPicPr>
        </xdr:nvPicPr>
        <xdr:blipFill>
          <a:blip r:embed="rId18"/>
          <a:stretch>
            <a:fillRect/>
          </a:stretch>
        </xdr:blipFill>
        <xdr:spPr>
          <a:xfrm>
            <a:off x="15722678" y="13271092"/>
            <a:ext cx="1978703" cy="1361513"/>
          </a:xfrm>
          <a:prstGeom prst="rect">
            <a:avLst/>
          </a:prstGeom>
          <a:noFill/>
          <a:ln w="9525" cmpd="sng">
            <a:noFill/>
          </a:ln>
        </xdr:spPr>
      </xdr:pic>
      <xdr:pic>
        <xdr:nvPicPr>
          <xdr:cNvPr id="24" name="図 15" descr="葉.png"/>
          <xdr:cNvPicPr preferRelativeResize="1">
            <a:picLocks noChangeAspect="1"/>
          </xdr:cNvPicPr>
        </xdr:nvPicPr>
        <xdr:blipFill>
          <a:blip r:embed="rId19"/>
          <a:stretch>
            <a:fillRect/>
          </a:stretch>
        </xdr:blipFill>
        <xdr:spPr>
          <a:xfrm rot="1932418">
            <a:off x="10843612" y="13684670"/>
            <a:ext cx="348877" cy="406258"/>
          </a:xfrm>
          <a:prstGeom prst="rect">
            <a:avLst/>
          </a:prstGeom>
          <a:noFill/>
          <a:ln w="9525" cmpd="sng">
            <a:noFill/>
          </a:ln>
        </xdr:spPr>
      </xdr:pic>
      <xdr:pic>
        <xdr:nvPicPr>
          <xdr:cNvPr id="25" name="図 5324"/>
          <xdr:cNvPicPr preferRelativeResize="1">
            <a:picLocks noChangeAspect="1"/>
          </xdr:cNvPicPr>
        </xdr:nvPicPr>
        <xdr:blipFill>
          <a:blip r:embed="rId20"/>
          <a:stretch>
            <a:fillRect/>
          </a:stretch>
        </xdr:blipFill>
        <xdr:spPr>
          <a:xfrm flipH="1">
            <a:off x="16035104" y="47580"/>
            <a:ext cx="650889" cy="508737"/>
          </a:xfrm>
          <a:prstGeom prst="rect">
            <a:avLst/>
          </a:prstGeom>
          <a:noFill/>
          <a:ln w="9525" cmpd="sng">
            <a:noFill/>
          </a:ln>
        </xdr:spPr>
      </xdr:pic>
      <xdr:pic>
        <xdr:nvPicPr>
          <xdr:cNvPr id="26" name="図 50"/>
          <xdr:cNvPicPr preferRelativeResize="1">
            <a:picLocks noChangeAspect="1"/>
          </xdr:cNvPicPr>
        </xdr:nvPicPr>
        <xdr:blipFill>
          <a:blip r:embed="rId21"/>
          <a:stretch>
            <a:fillRect/>
          </a:stretch>
        </xdr:blipFill>
        <xdr:spPr>
          <a:xfrm>
            <a:off x="13665868" y="80520"/>
            <a:ext cx="208285" cy="234239"/>
          </a:xfrm>
          <a:prstGeom prst="rect">
            <a:avLst/>
          </a:prstGeom>
          <a:noFill/>
          <a:ln w="9525" cmpd="sng">
            <a:noFill/>
          </a:ln>
        </xdr:spPr>
      </xdr:pic>
      <xdr:pic>
        <xdr:nvPicPr>
          <xdr:cNvPr id="27" name="図 52"/>
          <xdr:cNvPicPr preferRelativeResize="1">
            <a:picLocks noChangeAspect="1"/>
          </xdr:cNvPicPr>
        </xdr:nvPicPr>
        <xdr:blipFill>
          <a:blip r:embed="rId22"/>
          <a:stretch>
            <a:fillRect/>
          </a:stretch>
        </xdr:blipFill>
        <xdr:spPr>
          <a:xfrm>
            <a:off x="13113914" y="644157"/>
            <a:ext cx="151006" cy="161039"/>
          </a:xfrm>
          <a:prstGeom prst="rect">
            <a:avLst/>
          </a:prstGeom>
          <a:noFill/>
          <a:ln w="9525" cmpd="sng">
            <a:noFill/>
          </a:ln>
        </xdr:spPr>
      </xdr:pic>
      <xdr:pic>
        <xdr:nvPicPr>
          <xdr:cNvPr id="28" name="図 5328"/>
          <xdr:cNvPicPr preferRelativeResize="1">
            <a:picLocks noChangeAspect="1"/>
          </xdr:cNvPicPr>
        </xdr:nvPicPr>
        <xdr:blipFill>
          <a:blip r:embed="rId23"/>
          <a:stretch>
            <a:fillRect/>
          </a:stretch>
        </xdr:blipFill>
        <xdr:spPr>
          <a:xfrm>
            <a:off x="20075824" y="0"/>
            <a:ext cx="505090" cy="486778"/>
          </a:xfrm>
          <a:prstGeom prst="rect">
            <a:avLst/>
          </a:prstGeom>
          <a:noFill/>
          <a:ln w="9525" cmpd="sng">
            <a:noFill/>
          </a:ln>
        </xdr:spPr>
      </xdr:pic>
      <xdr:pic>
        <xdr:nvPicPr>
          <xdr:cNvPr id="29" name="図 55"/>
          <xdr:cNvPicPr preferRelativeResize="1">
            <a:picLocks noChangeAspect="1"/>
          </xdr:cNvPicPr>
        </xdr:nvPicPr>
        <xdr:blipFill>
          <a:blip r:embed="rId24"/>
          <a:stretch>
            <a:fillRect/>
          </a:stretch>
        </xdr:blipFill>
        <xdr:spPr>
          <a:xfrm>
            <a:off x="17290019" y="300118"/>
            <a:ext cx="140592" cy="161039"/>
          </a:xfrm>
          <a:prstGeom prst="rect">
            <a:avLst/>
          </a:prstGeom>
          <a:noFill/>
          <a:ln w="9525" cmpd="sng">
            <a:noFill/>
          </a:ln>
        </xdr:spPr>
      </xdr:pic>
      <xdr:pic>
        <xdr:nvPicPr>
          <xdr:cNvPr id="30" name="図 8"/>
          <xdr:cNvPicPr preferRelativeResize="1">
            <a:picLocks noChangeAspect="1"/>
          </xdr:cNvPicPr>
        </xdr:nvPicPr>
        <xdr:blipFill>
          <a:blip r:embed="rId25"/>
          <a:stretch>
            <a:fillRect/>
          </a:stretch>
        </xdr:blipFill>
        <xdr:spPr>
          <a:xfrm>
            <a:off x="19445764" y="12967314"/>
            <a:ext cx="1520477" cy="867416"/>
          </a:xfrm>
          <a:prstGeom prst="rect">
            <a:avLst/>
          </a:prstGeom>
          <a:noFill/>
          <a:ln w="9525" cmpd="sng">
            <a:noFill/>
          </a:ln>
        </xdr:spPr>
      </xdr:pic>
      <xdr:sp>
        <xdr:nvSpPr>
          <xdr:cNvPr id="31" name="テキスト ボックス 31"/>
          <xdr:cNvSpPr txBox="1">
            <a:spLocks noChangeArrowheads="1"/>
          </xdr:cNvSpPr>
        </xdr:nvSpPr>
        <xdr:spPr>
          <a:xfrm>
            <a:off x="19836297" y="13765189"/>
            <a:ext cx="1171600" cy="856436"/>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タ</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応援サポーター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林家たい平師匠</a:t>
            </a:r>
          </a:p>
        </xdr:txBody>
      </xdr:sp>
      <xdr:sp>
        <xdr:nvSpPr>
          <xdr:cNvPr id="32" name="テキスト ボックス 32"/>
          <xdr:cNvSpPr txBox="1">
            <a:spLocks noChangeArrowheads="1"/>
          </xdr:cNvSpPr>
        </xdr:nvSpPr>
        <xdr:spPr>
          <a:xfrm>
            <a:off x="19445764" y="12868494"/>
            <a:ext cx="1858939" cy="885715"/>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くれぐれも風邪など</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引きませんように。</a:t>
            </a:r>
          </a:p>
        </xdr:txBody>
      </xdr:sp>
      <xdr:pic>
        <xdr:nvPicPr>
          <xdr:cNvPr id="33" name="図 2"/>
          <xdr:cNvPicPr preferRelativeResize="1">
            <a:picLocks noChangeAspect="1"/>
          </xdr:cNvPicPr>
        </xdr:nvPicPr>
        <xdr:blipFill>
          <a:blip r:embed="rId26"/>
          <a:stretch>
            <a:fillRect/>
          </a:stretch>
        </xdr:blipFill>
        <xdr:spPr>
          <a:xfrm>
            <a:off x="17826351" y="12619615"/>
            <a:ext cx="2108881" cy="1910510"/>
          </a:xfrm>
          <a:prstGeom prst="rect">
            <a:avLst/>
          </a:prstGeom>
          <a:noFill/>
          <a:ln w="9525" cmpd="sng">
            <a:noFill/>
          </a:ln>
        </xdr:spPr>
      </xdr:pic>
      <xdr:pic>
        <xdr:nvPicPr>
          <xdr:cNvPr id="34" name="図 5330"/>
          <xdr:cNvPicPr preferRelativeResize="1">
            <a:picLocks noChangeAspect="1"/>
          </xdr:cNvPicPr>
        </xdr:nvPicPr>
        <xdr:blipFill>
          <a:blip r:embed="rId27"/>
          <a:stretch>
            <a:fillRect/>
          </a:stretch>
        </xdr:blipFill>
        <xdr:spPr>
          <a:xfrm>
            <a:off x="7209047" y="65880"/>
            <a:ext cx="1031008" cy="768596"/>
          </a:xfrm>
          <a:prstGeom prst="rect">
            <a:avLst/>
          </a:prstGeom>
          <a:noFill/>
          <a:ln w="9525" cmpd="sng">
            <a:noFill/>
          </a:ln>
        </xdr:spPr>
      </xdr:pic>
      <xdr:pic>
        <xdr:nvPicPr>
          <xdr:cNvPr id="35" name="図 15" descr="葉.png"/>
          <xdr:cNvPicPr preferRelativeResize="1">
            <a:picLocks noChangeAspect="1"/>
          </xdr:cNvPicPr>
        </xdr:nvPicPr>
        <xdr:blipFill>
          <a:blip r:embed="rId16"/>
          <a:stretch>
            <a:fillRect/>
          </a:stretch>
        </xdr:blipFill>
        <xdr:spPr>
          <a:xfrm rot="3618391">
            <a:off x="6365495" y="146399"/>
            <a:ext cx="416569" cy="351358"/>
          </a:xfrm>
          <a:prstGeom prst="rect">
            <a:avLst/>
          </a:prstGeom>
          <a:noFill/>
          <a:ln w="9525" cmpd="sng">
            <a:noFill/>
          </a:ln>
        </xdr:spPr>
      </xdr:pic>
      <xdr:pic>
        <xdr:nvPicPr>
          <xdr:cNvPr id="36" name="図 15" descr="葉.png"/>
          <xdr:cNvPicPr preferRelativeResize="1">
            <a:picLocks noChangeAspect="1"/>
          </xdr:cNvPicPr>
        </xdr:nvPicPr>
        <xdr:blipFill>
          <a:blip r:embed="rId16"/>
          <a:stretch>
            <a:fillRect/>
          </a:stretch>
        </xdr:blipFill>
        <xdr:spPr>
          <a:xfrm rot="17575964">
            <a:off x="4636733" y="65880"/>
            <a:ext cx="416569" cy="351358"/>
          </a:xfrm>
          <a:prstGeom prst="rect">
            <a:avLst/>
          </a:prstGeom>
          <a:noFill/>
          <a:ln w="9525" cmpd="sng">
            <a:noFill/>
          </a:ln>
        </xdr:spPr>
      </xdr:pic>
      <xdr:pic>
        <xdr:nvPicPr>
          <xdr:cNvPr id="37" name="図 5334"/>
          <xdr:cNvPicPr preferRelativeResize="1">
            <a:picLocks noChangeAspect="1"/>
          </xdr:cNvPicPr>
        </xdr:nvPicPr>
        <xdr:blipFill>
          <a:blip r:embed="rId28"/>
          <a:stretch>
            <a:fillRect/>
          </a:stretch>
        </xdr:blipFill>
        <xdr:spPr>
          <a:xfrm>
            <a:off x="3220399" y="18300"/>
            <a:ext cx="718582" cy="567297"/>
          </a:xfrm>
          <a:prstGeom prst="rect">
            <a:avLst/>
          </a:prstGeom>
          <a:noFill/>
          <a:ln w="9525" cmpd="sng">
            <a:noFill/>
          </a:ln>
        </xdr:spPr>
      </xdr:pic>
      <xdr:pic>
        <xdr:nvPicPr>
          <xdr:cNvPr id="38" name="図 69"/>
          <xdr:cNvPicPr preferRelativeResize="1">
            <a:picLocks noChangeAspect="1"/>
          </xdr:cNvPicPr>
        </xdr:nvPicPr>
        <xdr:blipFill>
          <a:blip r:embed="rId10"/>
          <a:stretch>
            <a:fillRect/>
          </a:stretch>
        </xdr:blipFill>
        <xdr:spPr>
          <a:xfrm>
            <a:off x="5235552" y="270839"/>
            <a:ext cx="171835" cy="197639"/>
          </a:xfrm>
          <a:prstGeom prst="rect">
            <a:avLst/>
          </a:prstGeom>
          <a:noFill/>
          <a:ln w="9525" cmpd="sng">
            <a:noFill/>
          </a:ln>
        </xdr:spPr>
      </xdr:pic>
      <xdr:pic>
        <xdr:nvPicPr>
          <xdr:cNvPr id="39" name="図 70"/>
          <xdr:cNvPicPr preferRelativeResize="1">
            <a:picLocks noChangeAspect="1"/>
          </xdr:cNvPicPr>
        </xdr:nvPicPr>
        <xdr:blipFill>
          <a:blip r:embed="rId8"/>
          <a:stretch>
            <a:fillRect/>
          </a:stretch>
        </xdr:blipFill>
        <xdr:spPr>
          <a:xfrm>
            <a:off x="2673652" y="161039"/>
            <a:ext cx="307220" cy="351358"/>
          </a:xfrm>
          <a:prstGeom prst="rect">
            <a:avLst/>
          </a:prstGeom>
          <a:noFill/>
          <a:ln w="9525" cmpd="sng">
            <a:noFill/>
          </a:ln>
        </xdr:spPr>
      </xdr:pic>
      <xdr:pic>
        <xdr:nvPicPr>
          <xdr:cNvPr id="40" name="図 5336"/>
          <xdr:cNvPicPr preferRelativeResize="1">
            <a:picLocks noChangeAspect="1"/>
          </xdr:cNvPicPr>
        </xdr:nvPicPr>
        <xdr:blipFill>
          <a:blip r:embed="rId29"/>
          <a:stretch>
            <a:fillRect/>
          </a:stretch>
        </xdr:blipFill>
        <xdr:spPr>
          <a:xfrm>
            <a:off x="18138778" y="0"/>
            <a:ext cx="932073" cy="801536"/>
          </a:xfrm>
          <a:prstGeom prst="rect">
            <a:avLst/>
          </a:prstGeom>
          <a:noFill/>
          <a:ln w="9525" cmpd="sng">
            <a:noFill/>
          </a:ln>
        </xdr:spPr>
      </xdr:pic>
      <xdr:pic>
        <xdr:nvPicPr>
          <xdr:cNvPr id="41" name="図 73"/>
          <xdr:cNvPicPr preferRelativeResize="1">
            <a:picLocks noChangeAspect="1"/>
          </xdr:cNvPicPr>
        </xdr:nvPicPr>
        <xdr:blipFill>
          <a:blip r:embed="rId30"/>
          <a:stretch>
            <a:fillRect/>
          </a:stretch>
        </xdr:blipFill>
        <xdr:spPr>
          <a:xfrm>
            <a:off x="14358414" y="197639"/>
            <a:ext cx="166628" cy="186659"/>
          </a:xfrm>
          <a:prstGeom prst="rect">
            <a:avLst/>
          </a:prstGeom>
          <a:noFill/>
          <a:ln w="9525" cmpd="sng">
            <a:noFill/>
          </a:ln>
        </xdr:spPr>
      </xdr:pic>
      <xdr:pic>
        <xdr:nvPicPr>
          <xdr:cNvPr id="42" name="図 74"/>
          <xdr:cNvPicPr preferRelativeResize="1">
            <a:picLocks noChangeAspect="1"/>
          </xdr:cNvPicPr>
        </xdr:nvPicPr>
        <xdr:blipFill>
          <a:blip r:embed="rId10"/>
          <a:stretch>
            <a:fillRect/>
          </a:stretch>
        </xdr:blipFill>
        <xdr:spPr>
          <a:xfrm>
            <a:off x="4204543" y="73200"/>
            <a:ext cx="171835" cy="197639"/>
          </a:xfrm>
          <a:prstGeom prst="rect">
            <a:avLst/>
          </a:prstGeom>
          <a:noFill/>
          <a:ln w="9525" cmpd="sng">
            <a:noFill/>
          </a:ln>
        </xdr:spPr>
      </xdr:pic>
      <xdr:pic>
        <xdr:nvPicPr>
          <xdr:cNvPr id="43" name="図 21"/>
          <xdr:cNvPicPr preferRelativeResize="1">
            <a:picLocks noChangeAspect="1"/>
          </xdr:cNvPicPr>
        </xdr:nvPicPr>
        <xdr:blipFill>
          <a:blip r:embed="rId11"/>
          <a:stretch>
            <a:fillRect/>
          </a:stretch>
        </xdr:blipFill>
        <xdr:spPr>
          <a:xfrm>
            <a:off x="8391062" y="80520"/>
            <a:ext cx="218699" cy="256199"/>
          </a:xfrm>
          <a:prstGeom prst="rect">
            <a:avLst/>
          </a:prstGeom>
          <a:noFill/>
          <a:ln w="9525" cmpd="sng">
            <a:noFill/>
          </a:ln>
        </xdr:spPr>
      </xdr:pic>
      <xdr:pic>
        <xdr:nvPicPr>
          <xdr:cNvPr id="44" name="図 15" descr="葉.png"/>
          <xdr:cNvPicPr preferRelativeResize="1">
            <a:picLocks noChangeAspect="1"/>
          </xdr:cNvPicPr>
        </xdr:nvPicPr>
        <xdr:blipFill>
          <a:blip r:embed="rId16"/>
          <a:stretch>
            <a:fillRect/>
          </a:stretch>
        </xdr:blipFill>
        <xdr:spPr>
          <a:xfrm rot="434884">
            <a:off x="8859702" y="32940"/>
            <a:ext cx="348877" cy="417238"/>
          </a:xfrm>
          <a:prstGeom prst="rect">
            <a:avLst/>
          </a:prstGeom>
          <a:noFill/>
          <a:ln w="9525" cmpd="sng">
            <a:noFill/>
          </a:ln>
        </xdr:spPr>
      </xdr:pic>
      <xdr:pic>
        <xdr:nvPicPr>
          <xdr:cNvPr id="45" name="図 26"/>
          <xdr:cNvPicPr preferRelativeResize="1">
            <a:picLocks noChangeAspect="1"/>
          </xdr:cNvPicPr>
        </xdr:nvPicPr>
        <xdr:blipFill>
          <a:blip r:embed="rId31"/>
          <a:stretch>
            <a:fillRect/>
          </a:stretch>
        </xdr:blipFill>
        <xdr:spPr>
          <a:xfrm>
            <a:off x="20830856" y="58560"/>
            <a:ext cx="161421" cy="182999"/>
          </a:xfrm>
          <a:prstGeom prst="rect">
            <a:avLst/>
          </a:prstGeom>
          <a:noFill/>
          <a:ln w="9525" cmpd="sng">
            <a:noFill/>
          </a:ln>
        </xdr:spPr>
      </xdr:pic>
      <xdr:pic>
        <xdr:nvPicPr>
          <xdr:cNvPr id="46" name="図 26"/>
          <xdr:cNvPicPr preferRelativeResize="1">
            <a:picLocks noChangeAspect="1"/>
          </xdr:cNvPicPr>
        </xdr:nvPicPr>
        <xdr:blipFill>
          <a:blip r:embed="rId9"/>
          <a:stretch>
            <a:fillRect/>
          </a:stretch>
        </xdr:blipFill>
        <xdr:spPr>
          <a:xfrm>
            <a:off x="19711326" y="135419"/>
            <a:ext cx="234320" cy="267179"/>
          </a:xfrm>
          <a:prstGeom prst="rect">
            <a:avLst/>
          </a:prstGeom>
          <a:noFill/>
          <a:ln w="9525" cmpd="sng">
            <a:noFill/>
          </a:ln>
        </xdr:spPr>
      </xdr:pic>
      <xdr:pic>
        <xdr:nvPicPr>
          <xdr:cNvPr id="47" name="図 55"/>
          <xdr:cNvPicPr preferRelativeResize="1">
            <a:picLocks noChangeAspect="1"/>
          </xdr:cNvPicPr>
        </xdr:nvPicPr>
        <xdr:blipFill>
          <a:blip r:embed="rId24"/>
          <a:stretch>
            <a:fillRect/>
          </a:stretch>
        </xdr:blipFill>
        <xdr:spPr>
          <a:xfrm>
            <a:off x="19336414" y="281819"/>
            <a:ext cx="140592" cy="161039"/>
          </a:xfrm>
          <a:prstGeom prst="rect">
            <a:avLst/>
          </a:prstGeom>
          <a:noFill/>
          <a:ln w="9525" cmpd="sng">
            <a:noFill/>
          </a:ln>
        </xdr:spPr>
      </xdr:pic>
      <xdr:pic>
        <xdr:nvPicPr>
          <xdr:cNvPr id="48" name="図 3"/>
          <xdr:cNvPicPr preferRelativeResize="1">
            <a:picLocks noChangeAspect="1"/>
          </xdr:cNvPicPr>
        </xdr:nvPicPr>
        <xdr:blipFill>
          <a:blip r:embed="rId32"/>
          <a:stretch>
            <a:fillRect/>
          </a:stretch>
        </xdr:blipFill>
        <xdr:spPr>
          <a:xfrm>
            <a:off x="13155571" y="13508991"/>
            <a:ext cx="1421542" cy="1130934"/>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82</xdr:row>
      <xdr:rowOff>76200</xdr:rowOff>
    </xdr:from>
    <xdr:to>
      <xdr:col>12</xdr:col>
      <xdr:colOff>114300</xdr:colOff>
      <xdr:row>88</xdr:row>
      <xdr:rowOff>152400</xdr:rowOff>
    </xdr:to>
    <xdr:grpSp>
      <xdr:nvGrpSpPr>
        <xdr:cNvPr id="1" name="グループ化 17"/>
        <xdr:cNvGrpSpPr>
          <a:grpSpLocks/>
        </xdr:cNvGrpSpPr>
      </xdr:nvGrpSpPr>
      <xdr:grpSpPr>
        <a:xfrm>
          <a:off x="6915150" y="13620750"/>
          <a:ext cx="1257300" cy="1047750"/>
          <a:chOff x="7734368" y="12942212"/>
          <a:chExt cx="1443455" cy="907138"/>
        </a:xfrm>
        <a:solidFill>
          <a:srgbClr val="FFFFFF"/>
        </a:solidFill>
      </xdr:grpSpPr>
      <xdr:sp>
        <xdr:nvSpPr>
          <xdr:cNvPr id="2" name="テキスト ボックス 2"/>
          <xdr:cNvSpPr txBox="1">
            <a:spLocks noChangeArrowheads="1"/>
          </xdr:cNvSpPr>
        </xdr:nvSpPr>
        <xdr:spPr>
          <a:xfrm>
            <a:off x="7734368" y="13024762"/>
            <a:ext cx="1443455" cy="824588"/>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rPr>
              <a:t>食べ物は良く噛んで食べましょう。良く噛むことで、虫歯予防や消化の負担が減り、お腹に良いと言われています。</a:t>
            </a:r>
          </a:p>
        </xdr:txBody>
      </xdr:sp>
      <xdr:pic>
        <xdr:nvPicPr>
          <xdr:cNvPr id="3" name="図 19"/>
          <xdr:cNvPicPr preferRelativeResize="1">
            <a:picLocks noChangeAspect="1"/>
          </xdr:cNvPicPr>
        </xdr:nvPicPr>
        <xdr:blipFill>
          <a:blip r:embed="rId1"/>
          <a:stretch>
            <a:fillRect/>
          </a:stretch>
        </xdr:blipFill>
        <xdr:spPr>
          <a:xfrm>
            <a:off x="7744111" y="12942212"/>
            <a:ext cx="1327979" cy="82323"/>
          </a:xfrm>
          <a:prstGeom prst="rect">
            <a:avLst/>
          </a:prstGeom>
          <a:noFill/>
          <a:ln w="9525" cmpd="sng">
            <a:noFill/>
          </a:ln>
        </xdr:spPr>
      </xdr:pic>
      <xdr:pic>
        <xdr:nvPicPr>
          <xdr:cNvPr id="4" name="図 20"/>
          <xdr:cNvPicPr preferRelativeResize="1">
            <a:picLocks noChangeAspect="1"/>
          </xdr:cNvPicPr>
        </xdr:nvPicPr>
        <xdr:blipFill>
          <a:blip r:embed="rId1"/>
          <a:stretch>
            <a:fillRect/>
          </a:stretch>
        </xdr:blipFill>
        <xdr:spPr>
          <a:xfrm>
            <a:off x="7734368" y="13745256"/>
            <a:ext cx="1308492" cy="80962"/>
          </a:xfrm>
          <a:prstGeom prst="rect">
            <a:avLst/>
          </a:prstGeom>
          <a:noFill/>
          <a:ln w="9525" cmpd="sng">
            <a:noFill/>
          </a:ln>
        </xdr:spPr>
      </xdr:pic>
    </xdr:grpSp>
    <xdr:clientData/>
  </xdr:twoCellAnchor>
  <xdr:twoCellAnchor>
    <xdr:from>
      <xdr:col>0</xdr:col>
      <xdr:colOff>152400</xdr:colOff>
      <xdr:row>0</xdr:row>
      <xdr:rowOff>0</xdr:rowOff>
    </xdr:from>
    <xdr:to>
      <xdr:col>25</xdr:col>
      <xdr:colOff>76200</xdr:colOff>
      <xdr:row>89</xdr:row>
      <xdr:rowOff>19050</xdr:rowOff>
    </xdr:to>
    <xdr:grpSp>
      <xdr:nvGrpSpPr>
        <xdr:cNvPr id="5" name="グループ化 1"/>
        <xdr:cNvGrpSpPr>
          <a:grpSpLocks/>
        </xdr:cNvGrpSpPr>
      </xdr:nvGrpSpPr>
      <xdr:grpSpPr>
        <a:xfrm>
          <a:off x="152400" y="0"/>
          <a:ext cx="16211550" cy="14697075"/>
          <a:chOff x="181568" y="0"/>
          <a:chExt cx="18548411" cy="14697504"/>
        </a:xfrm>
        <a:solidFill>
          <a:srgbClr val="FFFFFF"/>
        </a:solidFill>
      </xdr:grpSpPr>
      <xdr:grpSp>
        <xdr:nvGrpSpPr>
          <xdr:cNvPr id="6" name="グループ化 5337"/>
          <xdr:cNvGrpSpPr>
            <a:grpSpLocks/>
          </xdr:cNvGrpSpPr>
        </xdr:nvGrpSpPr>
        <xdr:grpSpPr>
          <a:xfrm>
            <a:off x="181568" y="0"/>
            <a:ext cx="18367564" cy="14697504"/>
            <a:chOff x="109022" y="0"/>
            <a:chExt cx="19793027" cy="15537659"/>
          </a:xfrm>
          <a:solidFill>
            <a:srgbClr val="FFFFFF"/>
          </a:solidFill>
        </xdr:grpSpPr>
        <xdr:pic>
          <xdr:nvPicPr>
            <xdr:cNvPr id="7" name="図 11"/>
            <xdr:cNvPicPr preferRelativeResize="1">
              <a:picLocks noChangeAspect="1"/>
            </xdr:cNvPicPr>
          </xdr:nvPicPr>
          <xdr:blipFill>
            <a:blip r:embed="rId2"/>
            <a:stretch>
              <a:fillRect/>
            </a:stretch>
          </xdr:blipFill>
          <xdr:spPr>
            <a:xfrm>
              <a:off x="10836843" y="38844"/>
              <a:ext cx="1954561" cy="1215822"/>
            </a:xfrm>
            <a:prstGeom prst="rect">
              <a:avLst/>
            </a:prstGeom>
            <a:noFill/>
            <a:ln w="9525" cmpd="sng">
              <a:noFill/>
            </a:ln>
          </xdr:spPr>
        </xdr:pic>
        <xdr:pic>
          <xdr:nvPicPr>
            <xdr:cNvPr id="8" name="図 13"/>
            <xdr:cNvPicPr preferRelativeResize="1">
              <a:picLocks noChangeAspect="1"/>
            </xdr:cNvPicPr>
          </xdr:nvPicPr>
          <xdr:blipFill>
            <a:blip r:embed="rId3"/>
            <a:stretch>
              <a:fillRect/>
            </a:stretch>
          </xdr:blipFill>
          <xdr:spPr>
            <a:xfrm flipH="1">
              <a:off x="608796" y="0"/>
              <a:ext cx="1459736" cy="1130365"/>
            </a:xfrm>
            <a:prstGeom prst="rect">
              <a:avLst/>
            </a:prstGeom>
            <a:noFill/>
            <a:ln w="9525" cmpd="sng">
              <a:noFill/>
            </a:ln>
          </xdr:spPr>
        </xdr:pic>
        <xdr:pic>
          <xdr:nvPicPr>
            <xdr:cNvPr id="9" name="図 2"/>
            <xdr:cNvPicPr preferRelativeResize="1">
              <a:picLocks noChangeAspect="1"/>
            </xdr:cNvPicPr>
          </xdr:nvPicPr>
          <xdr:blipFill>
            <a:blip r:embed="rId4"/>
            <a:stretch>
              <a:fillRect/>
            </a:stretch>
          </xdr:blipFill>
          <xdr:spPr>
            <a:xfrm>
              <a:off x="1158052" y="310753"/>
              <a:ext cx="1514167" cy="1219706"/>
            </a:xfrm>
            <a:prstGeom prst="rect">
              <a:avLst/>
            </a:prstGeom>
            <a:noFill/>
            <a:ln w="9525" cmpd="sng">
              <a:noFill/>
            </a:ln>
          </xdr:spPr>
        </xdr:pic>
        <xdr:pic>
          <xdr:nvPicPr>
            <xdr:cNvPr id="10" name="図 15"/>
            <xdr:cNvPicPr preferRelativeResize="1">
              <a:picLocks noChangeAspect="1"/>
            </xdr:cNvPicPr>
          </xdr:nvPicPr>
          <xdr:blipFill>
            <a:blip r:embed="rId5"/>
            <a:stretch>
              <a:fillRect/>
            </a:stretch>
          </xdr:blipFill>
          <xdr:spPr>
            <a:xfrm>
              <a:off x="6076620" y="19422"/>
              <a:ext cx="351326" cy="369019"/>
            </a:xfrm>
            <a:prstGeom prst="rect">
              <a:avLst/>
            </a:prstGeom>
            <a:noFill/>
            <a:ln w="9525" cmpd="sng">
              <a:noFill/>
            </a:ln>
          </xdr:spPr>
        </xdr:pic>
        <xdr:pic>
          <xdr:nvPicPr>
            <xdr:cNvPr id="11" name="図 19"/>
            <xdr:cNvPicPr preferRelativeResize="1">
              <a:picLocks noChangeAspect="1"/>
            </xdr:cNvPicPr>
          </xdr:nvPicPr>
          <xdr:blipFill>
            <a:blip r:embed="rId6"/>
            <a:stretch>
              <a:fillRect/>
            </a:stretch>
          </xdr:blipFill>
          <xdr:spPr>
            <a:xfrm>
              <a:off x="247573" y="97110"/>
              <a:ext cx="267206" cy="279678"/>
            </a:xfrm>
            <a:prstGeom prst="rect">
              <a:avLst/>
            </a:prstGeom>
            <a:noFill/>
            <a:ln w="9525" cmpd="sng">
              <a:noFill/>
            </a:ln>
          </xdr:spPr>
        </xdr:pic>
        <xdr:pic>
          <xdr:nvPicPr>
            <xdr:cNvPr id="12" name="図 20"/>
            <xdr:cNvPicPr preferRelativeResize="1">
              <a:picLocks noChangeAspect="1"/>
            </xdr:cNvPicPr>
          </xdr:nvPicPr>
          <xdr:blipFill>
            <a:blip r:embed="rId7"/>
            <a:stretch>
              <a:fillRect/>
            </a:stretch>
          </xdr:blipFill>
          <xdr:spPr>
            <a:xfrm>
              <a:off x="2306048" y="97110"/>
              <a:ext cx="207827" cy="213643"/>
            </a:xfrm>
            <a:prstGeom prst="rect">
              <a:avLst/>
            </a:prstGeom>
            <a:noFill/>
            <a:ln w="9525" cmpd="sng">
              <a:noFill/>
            </a:ln>
          </xdr:spPr>
        </xdr:pic>
        <xdr:pic>
          <xdr:nvPicPr>
            <xdr:cNvPr id="13" name="図 21"/>
            <xdr:cNvPicPr preferRelativeResize="1">
              <a:picLocks noChangeAspect="1"/>
            </xdr:cNvPicPr>
          </xdr:nvPicPr>
          <xdr:blipFill>
            <a:blip r:embed="rId8"/>
            <a:stretch>
              <a:fillRect/>
            </a:stretch>
          </xdr:blipFill>
          <xdr:spPr>
            <a:xfrm>
              <a:off x="10099552" y="104879"/>
              <a:ext cx="371119" cy="384557"/>
            </a:xfrm>
            <a:prstGeom prst="rect">
              <a:avLst/>
            </a:prstGeom>
            <a:noFill/>
            <a:ln w="9525" cmpd="sng">
              <a:noFill/>
            </a:ln>
          </xdr:spPr>
        </xdr:pic>
        <xdr:pic>
          <xdr:nvPicPr>
            <xdr:cNvPr id="14" name="図 22"/>
            <xdr:cNvPicPr preferRelativeResize="1">
              <a:picLocks noChangeAspect="1"/>
            </xdr:cNvPicPr>
          </xdr:nvPicPr>
          <xdr:blipFill>
            <a:blip r:embed="rId9"/>
            <a:stretch>
              <a:fillRect/>
            </a:stretch>
          </xdr:blipFill>
          <xdr:spPr>
            <a:xfrm>
              <a:off x="10688395" y="27191"/>
              <a:ext cx="262258" cy="268025"/>
            </a:xfrm>
            <a:prstGeom prst="rect">
              <a:avLst/>
            </a:prstGeom>
            <a:noFill/>
            <a:ln w="9525" cmpd="sng">
              <a:noFill/>
            </a:ln>
          </xdr:spPr>
        </xdr:pic>
        <xdr:pic>
          <xdr:nvPicPr>
            <xdr:cNvPr id="15" name="図 23"/>
            <xdr:cNvPicPr preferRelativeResize="1">
              <a:picLocks noChangeAspect="1"/>
            </xdr:cNvPicPr>
          </xdr:nvPicPr>
          <xdr:blipFill>
            <a:blip r:embed="rId10"/>
            <a:stretch>
              <a:fillRect/>
            </a:stretch>
          </xdr:blipFill>
          <xdr:spPr>
            <a:xfrm>
              <a:off x="12989334" y="376788"/>
              <a:ext cx="390912" cy="400095"/>
            </a:xfrm>
            <a:prstGeom prst="rect">
              <a:avLst/>
            </a:prstGeom>
            <a:noFill/>
            <a:ln w="9525" cmpd="sng">
              <a:noFill/>
            </a:ln>
          </xdr:spPr>
        </xdr:pic>
        <xdr:pic>
          <xdr:nvPicPr>
            <xdr:cNvPr id="16" name="図 24"/>
            <xdr:cNvPicPr preferRelativeResize="1">
              <a:picLocks noChangeAspect="1"/>
            </xdr:cNvPicPr>
          </xdr:nvPicPr>
          <xdr:blipFill>
            <a:blip r:embed="rId11"/>
            <a:stretch>
              <a:fillRect/>
            </a:stretch>
          </xdr:blipFill>
          <xdr:spPr>
            <a:xfrm>
              <a:off x="17586265" y="174799"/>
              <a:ext cx="188034" cy="198105"/>
            </a:xfrm>
            <a:prstGeom prst="rect">
              <a:avLst/>
            </a:prstGeom>
            <a:noFill/>
            <a:ln w="9525" cmpd="sng">
              <a:noFill/>
            </a:ln>
          </xdr:spPr>
        </xdr:pic>
        <xdr:pic>
          <xdr:nvPicPr>
            <xdr:cNvPr id="17" name="図 25"/>
            <xdr:cNvPicPr preferRelativeResize="1">
              <a:picLocks noChangeAspect="1"/>
            </xdr:cNvPicPr>
          </xdr:nvPicPr>
          <xdr:blipFill>
            <a:blip r:embed="rId12"/>
            <a:stretch>
              <a:fillRect/>
            </a:stretch>
          </xdr:blipFill>
          <xdr:spPr>
            <a:xfrm>
              <a:off x="18348296" y="0"/>
              <a:ext cx="286999" cy="295216"/>
            </a:xfrm>
            <a:prstGeom prst="rect">
              <a:avLst/>
            </a:prstGeom>
            <a:noFill/>
            <a:ln w="9525" cmpd="sng">
              <a:noFill/>
            </a:ln>
          </xdr:spPr>
        </xdr:pic>
        <xdr:pic>
          <xdr:nvPicPr>
            <xdr:cNvPr id="18" name="図 26"/>
            <xdr:cNvPicPr preferRelativeResize="1">
              <a:picLocks noChangeAspect="1"/>
            </xdr:cNvPicPr>
          </xdr:nvPicPr>
          <xdr:blipFill>
            <a:blip r:embed="rId6"/>
            <a:stretch>
              <a:fillRect/>
            </a:stretch>
          </xdr:blipFill>
          <xdr:spPr>
            <a:xfrm>
              <a:off x="19634843" y="108764"/>
              <a:ext cx="267206" cy="279678"/>
            </a:xfrm>
            <a:prstGeom prst="rect">
              <a:avLst/>
            </a:prstGeom>
            <a:noFill/>
            <a:ln w="9525" cmpd="sng">
              <a:noFill/>
            </a:ln>
          </xdr:spPr>
        </xdr:pic>
        <xdr:pic>
          <xdr:nvPicPr>
            <xdr:cNvPr id="19" name="図 15" descr="葉.png"/>
            <xdr:cNvPicPr preferRelativeResize="1">
              <a:picLocks noChangeAspect="1"/>
            </xdr:cNvPicPr>
          </xdr:nvPicPr>
          <xdr:blipFill>
            <a:blip r:embed="rId13"/>
            <a:stretch>
              <a:fillRect/>
            </a:stretch>
          </xdr:blipFill>
          <xdr:spPr>
            <a:xfrm rot="3618391">
              <a:off x="2355531" y="15090951"/>
              <a:ext cx="504722" cy="372904"/>
            </a:xfrm>
            <a:prstGeom prst="rect">
              <a:avLst/>
            </a:prstGeom>
            <a:noFill/>
            <a:ln w="9525" cmpd="sng">
              <a:noFill/>
            </a:ln>
          </xdr:spPr>
        </xdr:pic>
        <xdr:pic>
          <xdr:nvPicPr>
            <xdr:cNvPr id="20" name="図 15" descr="葉.png"/>
            <xdr:cNvPicPr preferRelativeResize="1">
              <a:picLocks noChangeAspect="1"/>
            </xdr:cNvPicPr>
          </xdr:nvPicPr>
          <xdr:blipFill>
            <a:blip r:embed="rId14"/>
            <a:stretch>
              <a:fillRect/>
            </a:stretch>
          </xdr:blipFill>
          <xdr:spPr>
            <a:xfrm rot="19678059" flipH="1">
              <a:off x="109022" y="14962766"/>
              <a:ext cx="440395" cy="574893"/>
            </a:xfrm>
            <a:prstGeom prst="rect">
              <a:avLst/>
            </a:prstGeom>
            <a:noFill/>
            <a:ln w="9525" cmpd="sng">
              <a:noFill/>
            </a:ln>
          </xdr:spPr>
        </xdr:pic>
        <xdr:pic>
          <xdr:nvPicPr>
            <xdr:cNvPr id="21" name="図 17"/>
            <xdr:cNvPicPr preferRelativeResize="1">
              <a:picLocks noChangeAspect="1"/>
            </xdr:cNvPicPr>
          </xdr:nvPicPr>
          <xdr:blipFill>
            <a:blip r:embed="rId15"/>
            <a:stretch>
              <a:fillRect/>
            </a:stretch>
          </xdr:blipFill>
          <xdr:spPr>
            <a:xfrm>
              <a:off x="905691" y="14877308"/>
              <a:ext cx="930272" cy="629275"/>
            </a:xfrm>
            <a:prstGeom prst="rect">
              <a:avLst/>
            </a:prstGeom>
            <a:noFill/>
            <a:ln w="9525" cmpd="sng">
              <a:noFill/>
            </a:ln>
          </xdr:spPr>
        </xdr:pic>
        <xdr:pic>
          <xdr:nvPicPr>
            <xdr:cNvPr id="22" name="図 29"/>
            <xdr:cNvPicPr preferRelativeResize="1">
              <a:picLocks noChangeAspect="1"/>
            </xdr:cNvPicPr>
          </xdr:nvPicPr>
          <xdr:blipFill>
            <a:blip r:embed="rId16"/>
            <a:stretch>
              <a:fillRect/>
            </a:stretch>
          </xdr:blipFill>
          <xdr:spPr>
            <a:xfrm flipH="1">
              <a:off x="3162096" y="14652012"/>
              <a:ext cx="979755" cy="846802"/>
            </a:xfrm>
            <a:prstGeom prst="rect">
              <a:avLst/>
            </a:prstGeom>
            <a:noFill/>
            <a:ln w="9525" cmpd="sng">
              <a:noFill/>
            </a:ln>
          </xdr:spPr>
        </xdr:pic>
        <xdr:pic>
          <xdr:nvPicPr>
            <xdr:cNvPr id="23" name="図 5315"/>
            <xdr:cNvPicPr preferRelativeResize="1">
              <a:picLocks noChangeAspect="1"/>
            </xdr:cNvPicPr>
          </xdr:nvPicPr>
          <xdr:blipFill>
            <a:blip r:embed="rId17"/>
            <a:stretch>
              <a:fillRect/>
            </a:stretch>
          </xdr:blipFill>
          <xdr:spPr>
            <a:xfrm rot="2818391">
              <a:off x="7694700" y="14927806"/>
              <a:ext cx="395861" cy="489436"/>
            </a:xfrm>
            <a:prstGeom prst="rect">
              <a:avLst/>
            </a:prstGeom>
            <a:noFill/>
            <a:ln w="9525" cmpd="sng">
              <a:noFill/>
            </a:ln>
          </xdr:spPr>
        </xdr:pic>
        <xdr:pic>
          <xdr:nvPicPr>
            <xdr:cNvPr id="24" name="図 39"/>
            <xdr:cNvPicPr preferRelativeResize="1">
              <a:picLocks noChangeAspect="1"/>
            </xdr:cNvPicPr>
          </xdr:nvPicPr>
          <xdr:blipFill>
            <a:blip r:embed="rId18"/>
            <a:stretch>
              <a:fillRect/>
            </a:stretch>
          </xdr:blipFill>
          <xdr:spPr>
            <a:xfrm rot="21185079">
              <a:off x="4869245" y="14869540"/>
              <a:ext cx="509670" cy="423401"/>
            </a:xfrm>
            <a:prstGeom prst="rect">
              <a:avLst/>
            </a:prstGeom>
            <a:noFill/>
            <a:ln w="9525" cmpd="sng">
              <a:noFill/>
            </a:ln>
          </xdr:spPr>
        </xdr:pic>
        <xdr:pic>
          <xdr:nvPicPr>
            <xdr:cNvPr id="25" name="図 5317"/>
            <xdr:cNvPicPr preferRelativeResize="1">
              <a:picLocks noChangeAspect="1"/>
            </xdr:cNvPicPr>
          </xdr:nvPicPr>
          <xdr:blipFill>
            <a:blip r:embed="rId19"/>
            <a:stretch>
              <a:fillRect/>
            </a:stretch>
          </xdr:blipFill>
          <xdr:spPr>
            <a:xfrm>
              <a:off x="5858896" y="14780198"/>
              <a:ext cx="1434994" cy="726386"/>
            </a:xfrm>
            <a:prstGeom prst="rect">
              <a:avLst/>
            </a:prstGeom>
            <a:noFill/>
            <a:ln w="9525" cmpd="sng">
              <a:noFill/>
            </a:ln>
          </xdr:spPr>
        </xdr:pic>
        <xdr:pic>
          <xdr:nvPicPr>
            <xdr:cNvPr id="26" name="図 15" descr="葉.png"/>
            <xdr:cNvPicPr preferRelativeResize="1">
              <a:picLocks noChangeAspect="1"/>
            </xdr:cNvPicPr>
          </xdr:nvPicPr>
          <xdr:blipFill>
            <a:blip r:embed="rId13"/>
            <a:stretch>
              <a:fillRect/>
            </a:stretch>
          </xdr:blipFill>
          <xdr:spPr>
            <a:xfrm rot="18611497">
              <a:off x="4315040" y="14993841"/>
              <a:ext cx="504722" cy="372904"/>
            </a:xfrm>
            <a:prstGeom prst="rect">
              <a:avLst/>
            </a:prstGeom>
            <a:noFill/>
            <a:ln w="9525" cmpd="sng">
              <a:noFill/>
            </a:ln>
          </xdr:spPr>
        </xdr:pic>
        <xdr:pic>
          <xdr:nvPicPr>
            <xdr:cNvPr id="27" name="図 5324"/>
            <xdr:cNvPicPr preferRelativeResize="1">
              <a:picLocks noChangeAspect="1"/>
            </xdr:cNvPicPr>
          </xdr:nvPicPr>
          <xdr:blipFill>
            <a:blip r:embed="rId20"/>
            <a:stretch>
              <a:fillRect/>
            </a:stretch>
          </xdr:blipFill>
          <xdr:spPr>
            <a:xfrm flipH="1">
              <a:off x="13558384" y="0"/>
              <a:ext cx="786773" cy="602084"/>
            </a:xfrm>
            <a:prstGeom prst="rect">
              <a:avLst/>
            </a:prstGeom>
            <a:noFill/>
            <a:ln w="9525" cmpd="sng">
              <a:noFill/>
            </a:ln>
          </xdr:spPr>
        </xdr:pic>
        <xdr:pic>
          <xdr:nvPicPr>
            <xdr:cNvPr id="28" name="図 50"/>
            <xdr:cNvPicPr preferRelativeResize="1">
              <a:picLocks noChangeAspect="1"/>
            </xdr:cNvPicPr>
          </xdr:nvPicPr>
          <xdr:blipFill>
            <a:blip r:embed="rId21"/>
            <a:stretch>
              <a:fillRect/>
            </a:stretch>
          </xdr:blipFill>
          <xdr:spPr>
            <a:xfrm>
              <a:off x="15008223" y="104879"/>
              <a:ext cx="252361" cy="260256"/>
            </a:xfrm>
            <a:prstGeom prst="rect">
              <a:avLst/>
            </a:prstGeom>
            <a:noFill/>
            <a:ln w="9525" cmpd="sng">
              <a:noFill/>
            </a:ln>
          </xdr:spPr>
        </xdr:pic>
        <xdr:pic>
          <xdr:nvPicPr>
            <xdr:cNvPr id="29" name="図 52"/>
            <xdr:cNvPicPr preferRelativeResize="1">
              <a:picLocks noChangeAspect="1"/>
            </xdr:cNvPicPr>
          </xdr:nvPicPr>
          <xdr:blipFill>
            <a:blip r:embed="rId22"/>
            <a:stretch>
              <a:fillRect/>
            </a:stretch>
          </xdr:blipFill>
          <xdr:spPr>
            <a:xfrm>
              <a:off x="17977177" y="345713"/>
              <a:ext cx="173189" cy="178683"/>
            </a:xfrm>
            <a:prstGeom prst="rect">
              <a:avLst/>
            </a:prstGeom>
            <a:noFill/>
            <a:ln w="9525" cmpd="sng">
              <a:noFill/>
            </a:ln>
          </xdr:spPr>
        </xdr:pic>
        <xdr:pic>
          <xdr:nvPicPr>
            <xdr:cNvPr id="30" name="図 5328"/>
            <xdr:cNvPicPr preferRelativeResize="1">
              <a:picLocks noChangeAspect="1"/>
            </xdr:cNvPicPr>
          </xdr:nvPicPr>
          <xdr:blipFill>
            <a:blip r:embed="rId23"/>
            <a:stretch>
              <a:fillRect/>
            </a:stretch>
          </xdr:blipFill>
          <xdr:spPr>
            <a:xfrm>
              <a:off x="18867863" y="0"/>
              <a:ext cx="593791" cy="559356"/>
            </a:xfrm>
            <a:prstGeom prst="rect">
              <a:avLst/>
            </a:prstGeom>
            <a:noFill/>
            <a:ln w="9525" cmpd="sng">
              <a:noFill/>
            </a:ln>
          </xdr:spPr>
        </xdr:pic>
        <xdr:pic>
          <xdr:nvPicPr>
            <xdr:cNvPr id="31" name="図 5330"/>
            <xdr:cNvPicPr preferRelativeResize="1">
              <a:picLocks noChangeAspect="1"/>
            </xdr:cNvPicPr>
          </xdr:nvPicPr>
          <xdr:blipFill>
            <a:blip r:embed="rId24"/>
            <a:stretch>
              <a:fillRect/>
            </a:stretch>
          </xdr:blipFill>
          <xdr:spPr>
            <a:xfrm>
              <a:off x="8916919" y="0"/>
              <a:ext cx="776876" cy="571009"/>
            </a:xfrm>
            <a:prstGeom prst="rect">
              <a:avLst/>
            </a:prstGeom>
            <a:noFill/>
            <a:ln w="9525" cmpd="sng">
              <a:noFill/>
            </a:ln>
          </xdr:spPr>
        </xdr:pic>
        <xdr:pic>
          <xdr:nvPicPr>
            <xdr:cNvPr id="32" name="図 64"/>
            <xdr:cNvPicPr preferRelativeResize="1">
              <a:picLocks noChangeAspect="1"/>
            </xdr:cNvPicPr>
          </xdr:nvPicPr>
          <xdr:blipFill>
            <a:blip r:embed="rId25"/>
            <a:stretch>
              <a:fillRect/>
            </a:stretch>
          </xdr:blipFill>
          <xdr:spPr>
            <a:xfrm rot="4737735" flipH="1">
              <a:off x="8110353" y="66035"/>
              <a:ext cx="732342" cy="392326"/>
            </a:xfrm>
            <a:prstGeom prst="rect">
              <a:avLst/>
            </a:prstGeom>
            <a:noFill/>
            <a:ln w="9525" cmpd="sng">
              <a:noFill/>
            </a:ln>
          </xdr:spPr>
        </xdr:pic>
        <xdr:pic>
          <xdr:nvPicPr>
            <xdr:cNvPr id="33" name="図 15" descr="葉.png"/>
            <xdr:cNvPicPr preferRelativeResize="1">
              <a:picLocks noChangeAspect="1"/>
            </xdr:cNvPicPr>
          </xdr:nvPicPr>
          <xdr:blipFill>
            <a:blip r:embed="rId26"/>
            <a:stretch>
              <a:fillRect/>
            </a:stretch>
          </xdr:blipFill>
          <xdr:spPr>
            <a:xfrm rot="3618391">
              <a:off x="6794117" y="163145"/>
              <a:ext cx="475033" cy="369019"/>
            </a:xfrm>
            <a:prstGeom prst="rect">
              <a:avLst/>
            </a:prstGeom>
            <a:noFill/>
            <a:ln w="9525" cmpd="sng">
              <a:noFill/>
            </a:ln>
          </xdr:spPr>
        </xdr:pic>
        <xdr:pic>
          <xdr:nvPicPr>
            <xdr:cNvPr id="34" name="図 15" descr="葉.png"/>
            <xdr:cNvPicPr preferRelativeResize="1">
              <a:picLocks noChangeAspect="1"/>
            </xdr:cNvPicPr>
          </xdr:nvPicPr>
          <xdr:blipFill>
            <a:blip r:embed="rId13"/>
            <a:stretch>
              <a:fillRect/>
            </a:stretch>
          </xdr:blipFill>
          <xdr:spPr>
            <a:xfrm rot="17575964">
              <a:off x="5072124" y="81573"/>
              <a:ext cx="504722" cy="372904"/>
            </a:xfrm>
            <a:prstGeom prst="rect">
              <a:avLst/>
            </a:prstGeom>
            <a:noFill/>
            <a:ln w="9525" cmpd="sng">
              <a:noFill/>
            </a:ln>
          </xdr:spPr>
        </xdr:pic>
        <xdr:pic>
          <xdr:nvPicPr>
            <xdr:cNvPr id="35" name="図 5334"/>
            <xdr:cNvPicPr preferRelativeResize="1">
              <a:picLocks noChangeAspect="1"/>
            </xdr:cNvPicPr>
          </xdr:nvPicPr>
          <xdr:blipFill>
            <a:blip r:embed="rId27"/>
            <a:stretch>
              <a:fillRect/>
            </a:stretch>
          </xdr:blipFill>
          <xdr:spPr>
            <a:xfrm>
              <a:off x="3389716" y="19422"/>
              <a:ext cx="771928" cy="598200"/>
            </a:xfrm>
            <a:prstGeom prst="rect">
              <a:avLst/>
            </a:prstGeom>
            <a:noFill/>
            <a:ln w="9525" cmpd="sng">
              <a:noFill/>
            </a:ln>
          </xdr:spPr>
        </xdr:pic>
        <xdr:pic>
          <xdr:nvPicPr>
            <xdr:cNvPr id="36" name="図 69"/>
            <xdr:cNvPicPr preferRelativeResize="1">
              <a:picLocks noChangeAspect="1"/>
            </xdr:cNvPicPr>
          </xdr:nvPicPr>
          <xdr:blipFill>
            <a:blip r:embed="rId28"/>
            <a:stretch>
              <a:fillRect/>
            </a:stretch>
          </xdr:blipFill>
          <xdr:spPr>
            <a:xfrm>
              <a:off x="5695604" y="287447"/>
              <a:ext cx="192982" cy="209758"/>
            </a:xfrm>
            <a:prstGeom prst="rect">
              <a:avLst/>
            </a:prstGeom>
            <a:noFill/>
            <a:ln w="9525" cmpd="sng">
              <a:noFill/>
            </a:ln>
          </xdr:spPr>
        </xdr:pic>
        <xdr:pic>
          <xdr:nvPicPr>
            <xdr:cNvPr id="37" name="図 70"/>
            <xdr:cNvPicPr preferRelativeResize="1">
              <a:picLocks noChangeAspect="1"/>
            </xdr:cNvPicPr>
          </xdr:nvPicPr>
          <xdr:blipFill>
            <a:blip r:embed="rId5"/>
            <a:stretch>
              <a:fillRect/>
            </a:stretch>
          </xdr:blipFill>
          <xdr:spPr>
            <a:xfrm>
              <a:off x="2761288" y="170914"/>
              <a:ext cx="351326" cy="369019"/>
            </a:xfrm>
            <a:prstGeom prst="rect">
              <a:avLst/>
            </a:prstGeom>
            <a:noFill/>
            <a:ln w="9525" cmpd="sng">
              <a:noFill/>
            </a:ln>
          </xdr:spPr>
        </xdr:pic>
        <xdr:pic>
          <xdr:nvPicPr>
            <xdr:cNvPr id="38" name="図 5336"/>
            <xdr:cNvPicPr preferRelativeResize="1">
              <a:picLocks noChangeAspect="1"/>
            </xdr:cNvPicPr>
          </xdr:nvPicPr>
          <xdr:blipFill>
            <a:blip r:embed="rId29"/>
            <a:stretch>
              <a:fillRect/>
            </a:stretch>
          </xdr:blipFill>
          <xdr:spPr>
            <a:xfrm>
              <a:off x="16091891" y="0"/>
              <a:ext cx="1118306" cy="940028"/>
            </a:xfrm>
            <a:prstGeom prst="rect">
              <a:avLst/>
            </a:prstGeom>
            <a:noFill/>
            <a:ln w="9525" cmpd="sng">
              <a:noFill/>
            </a:ln>
          </xdr:spPr>
        </xdr:pic>
        <xdr:pic>
          <xdr:nvPicPr>
            <xdr:cNvPr id="39" name="図 73"/>
            <xdr:cNvPicPr preferRelativeResize="1">
              <a:picLocks noChangeAspect="1"/>
            </xdr:cNvPicPr>
          </xdr:nvPicPr>
          <xdr:blipFill>
            <a:blip r:embed="rId11"/>
            <a:stretch>
              <a:fillRect/>
            </a:stretch>
          </xdr:blipFill>
          <xdr:spPr>
            <a:xfrm>
              <a:off x="15626755" y="310753"/>
              <a:ext cx="188034" cy="198105"/>
            </a:xfrm>
            <a:prstGeom prst="rect">
              <a:avLst/>
            </a:prstGeom>
            <a:noFill/>
            <a:ln w="9525" cmpd="sng">
              <a:noFill/>
            </a:ln>
          </xdr:spPr>
        </xdr:pic>
        <xdr:pic>
          <xdr:nvPicPr>
            <xdr:cNvPr id="40" name="図 74"/>
            <xdr:cNvPicPr preferRelativeResize="1">
              <a:picLocks noChangeAspect="1"/>
            </xdr:cNvPicPr>
          </xdr:nvPicPr>
          <xdr:blipFill>
            <a:blip r:embed="rId28"/>
            <a:stretch>
              <a:fillRect/>
            </a:stretch>
          </xdr:blipFill>
          <xdr:spPr>
            <a:xfrm>
              <a:off x="4512971" y="77688"/>
              <a:ext cx="192982" cy="209758"/>
            </a:xfrm>
            <a:prstGeom prst="rect">
              <a:avLst/>
            </a:prstGeom>
            <a:noFill/>
            <a:ln w="9525" cmpd="sng">
              <a:noFill/>
            </a:ln>
          </xdr:spPr>
        </xdr:pic>
        <xdr:pic>
          <xdr:nvPicPr>
            <xdr:cNvPr id="41" name="図 74"/>
            <xdr:cNvPicPr preferRelativeResize="1">
              <a:picLocks noChangeAspect="1"/>
            </xdr:cNvPicPr>
          </xdr:nvPicPr>
          <xdr:blipFill>
            <a:blip r:embed="rId28"/>
            <a:stretch>
              <a:fillRect/>
            </a:stretch>
          </xdr:blipFill>
          <xdr:spPr>
            <a:xfrm>
              <a:off x="7808510" y="236949"/>
              <a:ext cx="192982" cy="209758"/>
            </a:xfrm>
            <a:prstGeom prst="rect">
              <a:avLst/>
            </a:prstGeom>
            <a:noFill/>
            <a:ln w="9525" cmpd="sng">
              <a:noFill/>
            </a:ln>
          </xdr:spPr>
        </xdr:pic>
      </xdr:grpSp>
      <xdr:pic>
        <xdr:nvPicPr>
          <xdr:cNvPr id="42" name="図 29"/>
          <xdr:cNvPicPr preferRelativeResize="1">
            <a:picLocks noChangeAspect="1"/>
          </xdr:cNvPicPr>
        </xdr:nvPicPr>
        <xdr:blipFill>
          <a:blip r:embed="rId30"/>
          <a:stretch>
            <a:fillRect/>
          </a:stretch>
        </xdr:blipFill>
        <xdr:spPr>
          <a:xfrm flipH="1">
            <a:off x="9219281" y="13422496"/>
            <a:ext cx="1395768" cy="1227242"/>
          </a:xfrm>
          <a:prstGeom prst="rect">
            <a:avLst/>
          </a:prstGeom>
          <a:noFill/>
          <a:ln w="9525" cmpd="sng">
            <a:noFill/>
          </a:ln>
        </xdr:spPr>
      </xdr:pic>
      <xdr:pic>
        <xdr:nvPicPr>
          <xdr:cNvPr id="43" name="図 15" descr="葉.png"/>
          <xdr:cNvPicPr preferRelativeResize="1">
            <a:picLocks noChangeAspect="1"/>
          </xdr:cNvPicPr>
        </xdr:nvPicPr>
        <xdr:blipFill>
          <a:blip r:embed="rId31"/>
          <a:stretch>
            <a:fillRect/>
          </a:stretch>
        </xdr:blipFill>
        <xdr:spPr>
          <a:xfrm rot="3618391">
            <a:off x="12724931" y="14230858"/>
            <a:ext cx="431251" cy="323345"/>
          </a:xfrm>
          <a:prstGeom prst="rect">
            <a:avLst/>
          </a:prstGeom>
          <a:noFill/>
          <a:ln w="9525" cmpd="sng">
            <a:noFill/>
          </a:ln>
        </xdr:spPr>
      </xdr:pic>
      <xdr:pic>
        <xdr:nvPicPr>
          <xdr:cNvPr id="44" name="図 17"/>
          <xdr:cNvPicPr preferRelativeResize="1">
            <a:picLocks noChangeAspect="1"/>
          </xdr:cNvPicPr>
        </xdr:nvPicPr>
        <xdr:blipFill>
          <a:blip r:embed="rId32"/>
          <a:stretch>
            <a:fillRect/>
          </a:stretch>
        </xdr:blipFill>
        <xdr:spPr>
          <a:xfrm>
            <a:off x="12984609" y="12959524"/>
            <a:ext cx="2313914" cy="1591005"/>
          </a:xfrm>
          <a:prstGeom prst="rect">
            <a:avLst/>
          </a:prstGeom>
          <a:noFill/>
          <a:ln w="9525" cmpd="sng">
            <a:noFill/>
          </a:ln>
        </xdr:spPr>
      </xdr:pic>
      <xdr:pic>
        <xdr:nvPicPr>
          <xdr:cNvPr id="45" name="図 15" descr="葉.png"/>
          <xdr:cNvPicPr preferRelativeResize="1">
            <a:picLocks noChangeAspect="1"/>
          </xdr:cNvPicPr>
        </xdr:nvPicPr>
        <xdr:blipFill>
          <a:blip r:embed="rId33"/>
          <a:stretch>
            <a:fillRect/>
          </a:stretch>
        </xdr:blipFill>
        <xdr:spPr>
          <a:xfrm rot="1932418">
            <a:off x="9488233" y="13205707"/>
            <a:ext cx="352420" cy="407856"/>
          </a:xfrm>
          <a:prstGeom prst="rect">
            <a:avLst/>
          </a:prstGeom>
          <a:noFill/>
          <a:ln w="9525" cmpd="sng">
            <a:noFill/>
          </a:ln>
        </xdr:spPr>
      </xdr:pic>
      <xdr:sp>
        <xdr:nvSpPr>
          <xdr:cNvPr id="46" name="テキスト ボックス 52"/>
          <xdr:cNvSpPr txBox="1">
            <a:spLocks noChangeArrowheads="1"/>
          </xdr:cNvSpPr>
        </xdr:nvSpPr>
        <xdr:spPr>
          <a:xfrm>
            <a:off x="17464050" y="13764212"/>
            <a:ext cx="1173187" cy="856130"/>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タ</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応援サポーター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林家たい平師匠</a:t>
            </a:r>
          </a:p>
        </xdr:txBody>
      </xdr:sp>
      <xdr:pic>
        <xdr:nvPicPr>
          <xdr:cNvPr id="47" name="図 2"/>
          <xdr:cNvPicPr preferRelativeResize="1">
            <a:picLocks noChangeAspect="1"/>
          </xdr:cNvPicPr>
        </xdr:nvPicPr>
        <xdr:blipFill>
          <a:blip r:embed="rId34"/>
          <a:stretch>
            <a:fillRect/>
          </a:stretch>
        </xdr:blipFill>
        <xdr:spPr>
          <a:xfrm>
            <a:off x="15228966" y="12496553"/>
            <a:ext cx="2202624" cy="1991512"/>
          </a:xfrm>
          <a:prstGeom prst="rect">
            <a:avLst/>
          </a:prstGeom>
          <a:noFill/>
          <a:ln w="9525" cmpd="sng">
            <a:noFill/>
          </a:ln>
        </xdr:spPr>
      </xdr:pic>
      <xdr:pic>
        <xdr:nvPicPr>
          <xdr:cNvPr id="48" name="図 55"/>
          <xdr:cNvPicPr preferRelativeResize="1">
            <a:picLocks noChangeAspect="1"/>
          </xdr:cNvPicPr>
        </xdr:nvPicPr>
        <xdr:blipFill>
          <a:blip r:embed="rId35"/>
          <a:stretch>
            <a:fillRect/>
          </a:stretch>
        </xdr:blipFill>
        <xdr:spPr>
          <a:xfrm>
            <a:off x="10628960" y="13143243"/>
            <a:ext cx="1803833" cy="1436681"/>
          </a:xfrm>
          <a:prstGeom prst="rect">
            <a:avLst/>
          </a:prstGeom>
          <a:noFill/>
          <a:ln w="9525" cmpd="sng">
            <a:noFill/>
          </a:ln>
        </xdr:spPr>
      </xdr:pic>
      <xdr:pic>
        <xdr:nvPicPr>
          <xdr:cNvPr id="49" name="図 8"/>
          <xdr:cNvPicPr preferRelativeResize="1">
            <a:picLocks noChangeAspect="1"/>
          </xdr:cNvPicPr>
        </xdr:nvPicPr>
        <xdr:blipFill>
          <a:blip r:embed="rId36"/>
          <a:stretch>
            <a:fillRect/>
          </a:stretch>
        </xdr:blipFill>
        <xdr:spPr>
          <a:xfrm>
            <a:off x="16819493" y="12592087"/>
            <a:ext cx="1673994" cy="951663"/>
          </a:xfrm>
          <a:prstGeom prst="rect">
            <a:avLst/>
          </a:prstGeom>
          <a:noFill/>
          <a:ln w="9525" cmpd="sng">
            <a:noFill/>
          </a:ln>
        </xdr:spPr>
      </xdr:pic>
      <xdr:sp>
        <xdr:nvSpPr>
          <xdr:cNvPr id="50" name="テキスト ボックス 53"/>
          <xdr:cNvSpPr txBox="1">
            <a:spLocks noChangeArrowheads="1"/>
          </xdr:cNvSpPr>
        </xdr:nvSpPr>
        <xdr:spPr>
          <a:xfrm>
            <a:off x="16870501" y="12507576"/>
            <a:ext cx="1859478" cy="896548"/>
          </a:xfrm>
          <a:prstGeom prst="rect">
            <a:avLst/>
          </a:prstGeom>
          <a:noFill/>
          <a:ln w="9525"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くれぐれも風邪など</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引きませんように。</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15</xdr:col>
      <xdr:colOff>952500</xdr:colOff>
      <xdr:row>2</xdr:row>
      <xdr:rowOff>47625</xdr:rowOff>
    </xdr:to>
    <xdr:grpSp>
      <xdr:nvGrpSpPr>
        <xdr:cNvPr id="1" name="グループ化 5337"/>
        <xdr:cNvGrpSpPr>
          <a:grpSpLocks/>
        </xdr:cNvGrpSpPr>
      </xdr:nvGrpSpPr>
      <xdr:grpSpPr>
        <a:xfrm>
          <a:off x="114300" y="0"/>
          <a:ext cx="14773275" cy="1152525"/>
          <a:chOff x="247651" y="0"/>
          <a:chExt cx="18334943" cy="1207309"/>
        </a:xfrm>
        <a:solidFill>
          <a:srgbClr val="FFFFFF"/>
        </a:solidFill>
      </xdr:grpSpPr>
      <xdr:pic>
        <xdr:nvPicPr>
          <xdr:cNvPr id="2" name="図 11"/>
          <xdr:cNvPicPr preferRelativeResize="1">
            <a:picLocks noChangeAspect="1"/>
          </xdr:cNvPicPr>
        </xdr:nvPicPr>
        <xdr:blipFill>
          <a:blip r:embed="rId1"/>
          <a:stretch>
            <a:fillRect/>
          </a:stretch>
        </xdr:blipFill>
        <xdr:spPr>
          <a:xfrm>
            <a:off x="10973593" y="55838"/>
            <a:ext cx="1572221" cy="979128"/>
          </a:xfrm>
          <a:prstGeom prst="rect">
            <a:avLst/>
          </a:prstGeom>
          <a:noFill/>
          <a:ln w="9525" cmpd="sng">
            <a:noFill/>
          </a:ln>
        </xdr:spPr>
      </xdr:pic>
      <xdr:pic>
        <xdr:nvPicPr>
          <xdr:cNvPr id="3" name="図 13"/>
          <xdr:cNvPicPr preferRelativeResize="1">
            <a:picLocks noChangeAspect="1"/>
          </xdr:cNvPicPr>
        </xdr:nvPicPr>
        <xdr:blipFill>
          <a:blip r:embed="rId2"/>
          <a:stretch>
            <a:fillRect/>
          </a:stretch>
        </xdr:blipFill>
        <xdr:spPr>
          <a:xfrm flipH="1">
            <a:off x="559345" y="0"/>
            <a:ext cx="1237609" cy="956491"/>
          </a:xfrm>
          <a:prstGeom prst="rect">
            <a:avLst/>
          </a:prstGeom>
          <a:noFill/>
          <a:ln w="9525" cmpd="sng">
            <a:noFill/>
          </a:ln>
        </xdr:spPr>
      </xdr:pic>
      <xdr:pic>
        <xdr:nvPicPr>
          <xdr:cNvPr id="4" name="図 2"/>
          <xdr:cNvPicPr preferRelativeResize="1">
            <a:picLocks noChangeAspect="1"/>
          </xdr:cNvPicPr>
        </xdr:nvPicPr>
        <xdr:blipFill>
          <a:blip r:embed="rId3"/>
          <a:stretch>
            <a:fillRect/>
          </a:stretch>
        </xdr:blipFill>
        <xdr:spPr>
          <a:xfrm>
            <a:off x="1448590" y="226370"/>
            <a:ext cx="1123015" cy="906387"/>
          </a:xfrm>
          <a:prstGeom prst="rect">
            <a:avLst/>
          </a:prstGeom>
          <a:noFill/>
          <a:ln w="9525" cmpd="sng">
            <a:noFill/>
          </a:ln>
        </xdr:spPr>
      </xdr:pic>
      <xdr:pic>
        <xdr:nvPicPr>
          <xdr:cNvPr id="5" name="図 15"/>
          <xdr:cNvPicPr preferRelativeResize="1">
            <a:picLocks noChangeAspect="1"/>
          </xdr:cNvPicPr>
        </xdr:nvPicPr>
        <xdr:blipFill>
          <a:blip r:embed="rId4"/>
          <a:stretch>
            <a:fillRect/>
          </a:stretch>
        </xdr:blipFill>
        <xdr:spPr>
          <a:xfrm>
            <a:off x="5903981" y="171136"/>
            <a:ext cx="352948" cy="369738"/>
          </a:xfrm>
          <a:prstGeom prst="rect">
            <a:avLst/>
          </a:prstGeom>
          <a:noFill/>
          <a:ln w="9525" cmpd="sng">
            <a:noFill/>
          </a:ln>
        </xdr:spPr>
      </xdr:pic>
      <xdr:pic>
        <xdr:nvPicPr>
          <xdr:cNvPr id="6" name="図 19"/>
          <xdr:cNvPicPr preferRelativeResize="1">
            <a:picLocks noChangeAspect="1"/>
          </xdr:cNvPicPr>
        </xdr:nvPicPr>
        <xdr:blipFill>
          <a:blip r:embed="rId5"/>
          <a:stretch>
            <a:fillRect/>
          </a:stretch>
        </xdr:blipFill>
        <xdr:spPr>
          <a:xfrm>
            <a:off x="247651" y="95377"/>
            <a:ext cx="265857" cy="279794"/>
          </a:xfrm>
          <a:prstGeom prst="rect">
            <a:avLst/>
          </a:prstGeom>
          <a:noFill/>
          <a:ln w="9525" cmpd="sng">
            <a:noFill/>
          </a:ln>
        </xdr:spPr>
      </xdr:pic>
      <xdr:pic>
        <xdr:nvPicPr>
          <xdr:cNvPr id="7" name="図 20"/>
          <xdr:cNvPicPr preferRelativeResize="1">
            <a:picLocks noChangeAspect="1"/>
          </xdr:cNvPicPr>
        </xdr:nvPicPr>
        <xdr:blipFill>
          <a:blip r:embed="rId6"/>
          <a:stretch>
            <a:fillRect/>
          </a:stretch>
        </xdr:blipFill>
        <xdr:spPr>
          <a:xfrm>
            <a:off x="2305748" y="95377"/>
            <a:ext cx="206268" cy="214297"/>
          </a:xfrm>
          <a:prstGeom prst="rect">
            <a:avLst/>
          </a:prstGeom>
          <a:noFill/>
          <a:ln w="9525" cmpd="sng">
            <a:noFill/>
          </a:ln>
        </xdr:spPr>
      </xdr:pic>
      <xdr:pic>
        <xdr:nvPicPr>
          <xdr:cNvPr id="8" name="図 21"/>
          <xdr:cNvPicPr preferRelativeResize="1">
            <a:picLocks noChangeAspect="1"/>
          </xdr:cNvPicPr>
        </xdr:nvPicPr>
        <xdr:blipFill>
          <a:blip r:embed="rId7"/>
          <a:stretch>
            <a:fillRect/>
          </a:stretch>
        </xdr:blipFill>
        <xdr:spPr>
          <a:xfrm>
            <a:off x="9914750" y="86323"/>
            <a:ext cx="371283" cy="383924"/>
          </a:xfrm>
          <a:prstGeom prst="rect">
            <a:avLst/>
          </a:prstGeom>
          <a:noFill/>
          <a:ln w="9525" cmpd="sng">
            <a:noFill/>
          </a:ln>
        </xdr:spPr>
      </xdr:pic>
      <xdr:pic>
        <xdr:nvPicPr>
          <xdr:cNvPr id="9" name="図 22"/>
          <xdr:cNvPicPr preferRelativeResize="1">
            <a:picLocks noChangeAspect="1"/>
          </xdr:cNvPicPr>
        </xdr:nvPicPr>
        <xdr:blipFill>
          <a:blip r:embed="rId8"/>
          <a:stretch>
            <a:fillRect/>
          </a:stretch>
        </xdr:blipFill>
        <xdr:spPr>
          <a:xfrm>
            <a:off x="10652731" y="447610"/>
            <a:ext cx="261273" cy="267721"/>
          </a:xfrm>
          <a:prstGeom prst="rect">
            <a:avLst/>
          </a:prstGeom>
          <a:noFill/>
          <a:ln w="9525" cmpd="sng">
            <a:noFill/>
          </a:ln>
        </xdr:spPr>
      </xdr:pic>
      <xdr:pic>
        <xdr:nvPicPr>
          <xdr:cNvPr id="10" name="図 24"/>
          <xdr:cNvPicPr preferRelativeResize="1">
            <a:picLocks noChangeAspect="1"/>
          </xdr:cNvPicPr>
        </xdr:nvPicPr>
        <xdr:blipFill>
          <a:blip r:embed="rId9"/>
          <a:stretch>
            <a:fillRect/>
          </a:stretch>
        </xdr:blipFill>
        <xdr:spPr>
          <a:xfrm>
            <a:off x="16868277" y="139444"/>
            <a:ext cx="187933" cy="197697"/>
          </a:xfrm>
          <a:prstGeom prst="rect">
            <a:avLst/>
          </a:prstGeom>
          <a:noFill/>
          <a:ln w="9525" cmpd="sng">
            <a:noFill/>
          </a:ln>
        </xdr:spPr>
      </xdr:pic>
      <xdr:pic>
        <xdr:nvPicPr>
          <xdr:cNvPr id="11" name="図 5324"/>
          <xdr:cNvPicPr preferRelativeResize="1">
            <a:picLocks noChangeAspect="1"/>
          </xdr:cNvPicPr>
        </xdr:nvPicPr>
        <xdr:blipFill>
          <a:blip r:embed="rId10"/>
          <a:stretch>
            <a:fillRect/>
          </a:stretch>
        </xdr:blipFill>
        <xdr:spPr>
          <a:xfrm flipH="1">
            <a:off x="13366303" y="16902"/>
            <a:ext cx="1434709" cy="1099255"/>
          </a:xfrm>
          <a:prstGeom prst="rect">
            <a:avLst/>
          </a:prstGeom>
          <a:noFill/>
          <a:ln w="9525" cmpd="sng">
            <a:noFill/>
          </a:ln>
        </xdr:spPr>
      </xdr:pic>
      <xdr:pic>
        <xdr:nvPicPr>
          <xdr:cNvPr id="12" name="図 52"/>
          <xdr:cNvPicPr preferRelativeResize="1">
            <a:picLocks noChangeAspect="1"/>
          </xdr:cNvPicPr>
        </xdr:nvPicPr>
        <xdr:blipFill>
          <a:blip r:embed="rId11"/>
          <a:stretch>
            <a:fillRect/>
          </a:stretch>
        </xdr:blipFill>
        <xdr:spPr>
          <a:xfrm>
            <a:off x="16969119" y="699334"/>
            <a:ext cx="174182" cy="178380"/>
          </a:xfrm>
          <a:prstGeom prst="rect">
            <a:avLst/>
          </a:prstGeom>
          <a:noFill/>
          <a:ln w="9525" cmpd="sng">
            <a:noFill/>
          </a:ln>
        </xdr:spPr>
      </xdr:pic>
      <xdr:pic>
        <xdr:nvPicPr>
          <xdr:cNvPr id="13" name="図 5328"/>
          <xdr:cNvPicPr preferRelativeResize="1">
            <a:picLocks noChangeAspect="1"/>
          </xdr:cNvPicPr>
        </xdr:nvPicPr>
        <xdr:blipFill>
          <a:blip r:embed="rId12"/>
          <a:stretch>
            <a:fillRect/>
          </a:stretch>
        </xdr:blipFill>
        <xdr:spPr>
          <a:xfrm>
            <a:off x="17395406" y="16902"/>
            <a:ext cx="1187188" cy="1120081"/>
          </a:xfrm>
          <a:prstGeom prst="rect">
            <a:avLst/>
          </a:prstGeom>
          <a:noFill/>
          <a:ln w="9525" cmpd="sng">
            <a:noFill/>
          </a:ln>
        </xdr:spPr>
      </xdr:pic>
      <xdr:pic>
        <xdr:nvPicPr>
          <xdr:cNvPr id="14" name="図 5330"/>
          <xdr:cNvPicPr preferRelativeResize="1">
            <a:picLocks noChangeAspect="1"/>
          </xdr:cNvPicPr>
        </xdr:nvPicPr>
        <xdr:blipFill>
          <a:blip r:embed="rId13"/>
          <a:stretch>
            <a:fillRect/>
          </a:stretch>
        </xdr:blipFill>
        <xdr:spPr>
          <a:xfrm>
            <a:off x="8301275" y="117411"/>
            <a:ext cx="1123015" cy="822479"/>
          </a:xfrm>
          <a:prstGeom prst="rect">
            <a:avLst/>
          </a:prstGeom>
          <a:noFill/>
          <a:ln w="9525" cmpd="sng">
            <a:noFill/>
          </a:ln>
        </xdr:spPr>
      </xdr:pic>
      <xdr:pic>
        <xdr:nvPicPr>
          <xdr:cNvPr id="15" name="図 64"/>
          <xdr:cNvPicPr preferRelativeResize="1">
            <a:picLocks noChangeAspect="1"/>
          </xdr:cNvPicPr>
        </xdr:nvPicPr>
        <xdr:blipFill>
          <a:blip r:embed="rId14"/>
          <a:stretch>
            <a:fillRect/>
          </a:stretch>
        </xdr:blipFill>
        <xdr:spPr>
          <a:xfrm rot="4737735" flipH="1">
            <a:off x="7508288" y="166005"/>
            <a:ext cx="733398" cy="390564"/>
          </a:xfrm>
          <a:prstGeom prst="rect">
            <a:avLst/>
          </a:prstGeom>
          <a:noFill/>
          <a:ln w="9525" cmpd="sng">
            <a:noFill/>
          </a:ln>
        </xdr:spPr>
      </xdr:pic>
      <xdr:pic>
        <xdr:nvPicPr>
          <xdr:cNvPr id="16" name="図 15" descr="葉.png"/>
          <xdr:cNvPicPr preferRelativeResize="1">
            <a:picLocks noChangeAspect="1"/>
          </xdr:cNvPicPr>
        </xdr:nvPicPr>
        <xdr:blipFill>
          <a:blip r:embed="rId15"/>
          <a:stretch>
            <a:fillRect/>
          </a:stretch>
        </xdr:blipFill>
        <xdr:spPr>
          <a:xfrm rot="3618391">
            <a:off x="6609876" y="296696"/>
            <a:ext cx="476709" cy="369135"/>
          </a:xfrm>
          <a:prstGeom prst="rect">
            <a:avLst/>
          </a:prstGeom>
          <a:noFill/>
          <a:ln w="9525" cmpd="sng">
            <a:noFill/>
          </a:ln>
        </xdr:spPr>
      </xdr:pic>
      <xdr:pic>
        <xdr:nvPicPr>
          <xdr:cNvPr id="17" name="図 15" descr="葉.png"/>
          <xdr:cNvPicPr preferRelativeResize="1">
            <a:picLocks noChangeAspect="1"/>
          </xdr:cNvPicPr>
        </xdr:nvPicPr>
        <xdr:blipFill>
          <a:blip r:embed="rId16"/>
          <a:stretch>
            <a:fillRect/>
          </a:stretch>
        </xdr:blipFill>
        <xdr:spPr>
          <a:xfrm rot="17575964">
            <a:off x="4831387" y="367324"/>
            <a:ext cx="504211" cy="372757"/>
          </a:xfrm>
          <a:prstGeom prst="rect">
            <a:avLst/>
          </a:prstGeom>
          <a:noFill/>
          <a:ln w="9525" cmpd="sng">
            <a:noFill/>
          </a:ln>
        </xdr:spPr>
      </xdr:pic>
      <xdr:pic>
        <xdr:nvPicPr>
          <xdr:cNvPr id="18" name="図 5334"/>
          <xdr:cNvPicPr preferRelativeResize="1">
            <a:picLocks noChangeAspect="1"/>
          </xdr:cNvPicPr>
        </xdr:nvPicPr>
        <xdr:blipFill>
          <a:blip r:embed="rId17"/>
          <a:stretch>
            <a:fillRect/>
          </a:stretch>
        </xdr:blipFill>
        <xdr:spPr>
          <a:xfrm>
            <a:off x="3236247" y="117411"/>
            <a:ext cx="1063427" cy="822479"/>
          </a:xfrm>
          <a:prstGeom prst="rect">
            <a:avLst/>
          </a:prstGeom>
          <a:noFill/>
          <a:ln w="9525" cmpd="sng">
            <a:noFill/>
          </a:ln>
        </xdr:spPr>
      </xdr:pic>
      <xdr:pic>
        <xdr:nvPicPr>
          <xdr:cNvPr id="19" name="図 69"/>
          <xdr:cNvPicPr preferRelativeResize="1">
            <a:picLocks noChangeAspect="1"/>
          </xdr:cNvPicPr>
        </xdr:nvPicPr>
        <xdr:blipFill>
          <a:blip r:embed="rId18"/>
          <a:stretch>
            <a:fillRect/>
          </a:stretch>
        </xdr:blipFill>
        <xdr:spPr>
          <a:xfrm>
            <a:off x="5541866" y="470247"/>
            <a:ext cx="192517" cy="209468"/>
          </a:xfrm>
          <a:prstGeom prst="rect">
            <a:avLst/>
          </a:prstGeom>
          <a:noFill/>
          <a:ln w="9525" cmpd="sng">
            <a:noFill/>
          </a:ln>
        </xdr:spPr>
      </xdr:pic>
      <xdr:pic>
        <xdr:nvPicPr>
          <xdr:cNvPr id="20" name="図 70"/>
          <xdr:cNvPicPr preferRelativeResize="1">
            <a:picLocks noChangeAspect="1"/>
          </xdr:cNvPicPr>
        </xdr:nvPicPr>
        <xdr:blipFill>
          <a:blip r:embed="rId4"/>
          <a:stretch>
            <a:fillRect/>
          </a:stretch>
        </xdr:blipFill>
        <xdr:spPr>
          <a:xfrm>
            <a:off x="2764122" y="171438"/>
            <a:ext cx="352948" cy="369738"/>
          </a:xfrm>
          <a:prstGeom prst="rect">
            <a:avLst/>
          </a:prstGeom>
          <a:noFill/>
          <a:ln w="9525" cmpd="sng">
            <a:noFill/>
          </a:ln>
        </xdr:spPr>
      </xdr:pic>
      <xdr:pic>
        <xdr:nvPicPr>
          <xdr:cNvPr id="21" name="図 5336"/>
          <xdr:cNvPicPr preferRelativeResize="1">
            <a:picLocks noChangeAspect="1"/>
          </xdr:cNvPicPr>
        </xdr:nvPicPr>
        <xdr:blipFill>
          <a:blip r:embed="rId19"/>
          <a:stretch>
            <a:fillRect/>
          </a:stretch>
        </xdr:blipFill>
        <xdr:spPr>
          <a:xfrm>
            <a:off x="15406065" y="0"/>
            <a:ext cx="1434709" cy="1207309"/>
          </a:xfrm>
          <a:prstGeom prst="rect">
            <a:avLst/>
          </a:prstGeom>
          <a:noFill/>
          <a:ln w="9525" cmpd="sng">
            <a:noFill/>
          </a:ln>
        </xdr:spPr>
      </xdr:pic>
      <xdr:pic>
        <xdr:nvPicPr>
          <xdr:cNvPr id="22" name="図 73"/>
          <xdr:cNvPicPr preferRelativeResize="1">
            <a:picLocks noChangeAspect="1"/>
          </xdr:cNvPicPr>
        </xdr:nvPicPr>
        <xdr:blipFill>
          <a:blip r:embed="rId20"/>
          <a:stretch>
            <a:fillRect/>
          </a:stretch>
        </xdr:blipFill>
        <xdr:spPr>
          <a:xfrm>
            <a:off x="14988945" y="117109"/>
            <a:ext cx="293359" cy="308769"/>
          </a:xfrm>
          <a:prstGeom prst="rect">
            <a:avLst/>
          </a:prstGeom>
          <a:noFill/>
          <a:ln w="9525" cmpd="sng">
            <a:noFill/>
          </a:ln>
        </xdr:spPr>
      </xdr:pic>
      <xdr:pic>
        <xdr:nvPicPr>
          <xdr:cNvPr id="23" name="図 74"/>
          <xdr:cNvPicPr preferRelativeResize="1">
            <a:picLocks noChangeAspect="1"/>
          </xdr:cNvPicPr>
        </xdr:nvPicPr>
        <xdr:blipFill>
          <a:blip r:embed="rId18"/>
          <a:stretch>
            <a:fillRect/>
          </a:stretch>
        </xdr:blipFill>
        <xdr:spPr>
          <a:xfrm>
            <a:off x="4515109" y="76060"/>
            <a:ext cx="192517" cy="209468"/>
          </a:xfrm>
          <a:prstGeom prst="rect">
            <a:avLst/>
          </a:prstGeom>
          <a:noFill/>
          <a:ln w="9525" cmpd="sng">
            <a:noFill/>
          </a:ln>
        </xdr:spPr>
      </xdr:pic>
      <xdr:pic>
        <xdr:nvPicPr>
          <xdr:cNvPr id="24" name="図 74"/>
          <xdr:cNvPicPr preferRelativeResize="1">
            <a:picLocks noChangeAspect="1"/>
          </xdr:cNvPicPr>
        </xdr:nvPicPr>
        <xdr:blipFill>
          <a:blip r:embed="rId18"/>
          <a:stretch>
            <a:fillRect/>
          </a:stretch>
        </xdr:blipFill>
        <xdr:spPr>
          <a:xfrm>
            <a:off x="7366193" y="539365"/>
            <a:ext cx="192517" cy="209468"/>
          </a:xfrm>
          <a:prstGeom prst="rect">
            <a:avLst/>
          </a:prstGeom>
          <a:noFill/>
          <a:ln w="9525" cmpd="sng">
            <a:noFill/>
          </a:ln>
        </xdr:spPr>
      </xdr:pic>
      <xdr:pic>
        <xdr:nvPicPr>
          <xdr:cNvPr id="25" name="図 22"/>
          <xdr:cNvPicPr preferRelativeResize="1">
            <a:picLocks noChangeAspect="1"/>
          </xdr:cNvPicPr>
        </xdr:nvPicPr>
        <xdr:blipFill>
          <a:blip r:embed="rId8"/>
          <a:stretch>
            <a:fillRect/>
          </a:stretch>
        </xdr:blipFill>
        <xdr:spPr>
          <a:xfrm>
            <a:off x="12944599" y="464512"/>
            <a:ext cx="261273" cy="267721"/>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6032;&#12288;&#28155;&#21152;&#29289;&#12522;&#1247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現　リスト"/>
      <sheetName val="Sheet1 (2)"/>
      <sheetName val="Sheet2 (2)"/>
      <sheetName val="Sheet1"/>
      <sheetName val="Sheet2"/>
      <sheetName val="Sheet3"/>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Z94"/>
  <sheetViews>
    <sheetView view="pageBreakPreview" zoomScaleSheetLayoutView="100" zoomScalePageLayoutView="0" workbookViewId="0" topLeftCell="A1">
      <selection activeCell="A32" sqref="A32:A36"/>
    </sheetView>
  </sheetViews>
  <sheetFormatPr defaultColWidth="9.140625" defaultRowHeight="15"/>
  <cols>
    <col min="1" max="1" width="4.421875" style="1" bestFit="1" customWidth="1"/>
    <col min="2" max="2" width="3.421875" style="2" bestFit="1" customWidth="1"/>
    <col min="3" max="3" width="26.57421875" style="2" customWidth="1"/>
    <col min="4" max="6" width="16.140625" style="2" customWidth="1"/>
    <col min="7" max="7" width="4.421875" style="2" hidden="1" customWidth="1"/>
    <col min="8" max="8" width="10.57421875" style="2" customWidth="1"/>
    <col min="9" max="9" width="7.140625" style="3" bestFit="1" customWidth="1"/>
    <col min="10" max="10" width="6.57421875" style="2" customWidth="1"/>
    <col min="11" max="11" width="7.140625" style="3" bestFit="1" customWidth="1"/>
    <col min="12" max="12" width="6.57421875" style="2" customWidth="1"/>
    <col min="13" max="13" width="2.57421875" style="4" customWidth="1"/>
    <col min="14" max="14" width="4.421875" style="47" bestFit="1" customWidth="1"/>
    <col min="15" max="15" width="3.421875" style="2" bestFit="1" customWidth="1"/>
    <col min="16" max="16" width="26.57421875" style="2" customWidth="1"/>
    <col min="17" max="19" width="16.140625" style="2" customWidth="1"/>
    <col min="20" max="20" width="12.421875" style="2" hidden="1" customWidth="1"/>
    <col min="21" max="21" width="10.57421875" style="2" customWidth="1"/>
    <col min="22" max="22" width="7.140625" style="3" bestFit="1" customWidth="1"/>
    <col min="23" max="23" width="6.57421875" style="2" customWidth="1"/>
    <col min="24" max="24" width="7.140625" style="3" bestFit="1" customWidth="1"/>
    <col min="25" max="25" width="6.57421875" style="2" customWidth="1"/>
    <col min="26" max="16384" width="9.00390625" style="2" customWidth="1"/>
  </cols>
  <sheetData>
    <row r="1" ht="33.75" customHeight="1">
      <c r="N1" s="1"/>
    </row>
    <row r="2" spans="1:25" s="1" customFormat="1" ht="12" customHeight="1">
      <c r="A2" s="122" t="s">
        <v>0</v>
      </c>
      <c r="B2" s="123" t="s">
        <v>1</v>
      </c>
      <c r="C2" s="124"/>
      <c r="D2" s="125" t="s">
        <v>2</v>
      </c>
      <c r="E2" s="125"/>
      <c r="F2" s="125"/>
      <c r="G2" s="5"/>
      <c r="H2" s="6"/>
      <c r="I2" s="126" t="s">
        <v>3</v>
      </c>
      <c r="J2" s="7" t="s">
        <v>4</v>
      </c>
      <c r="K2" s="126" t="s">
        <v>5</v>
      </c>
      <c r="L2" s="7" t="s">
        <v>4</v>
      </c>
      <c r="M2" s="8"/>
      <c r="N2" s="122" t="s">
        <v>0</v>
      </c>
      <c r="O2" s="123" t="s">
        <v>1</v>
      </c>
      <c r="P2" s="132"/>
      <c r="Q2" s="125" t="s">
        <v>2</v>
      </c>
      <c r="R2" s="125"/>
      <c r="S2" s="125"/>
      <c r="T2" s="5"/>
      <c r="U2" s="6"/>
      <c r="V2" s="126" t="s">
        <v>3</v>
      </c>
      <c r="W2" s="7" t="s">
        <v>4</v>
      </c>
      <c r="X2" s="126" t="s">
        <v>5</v>
      </c>
      <c r="Y2" s="7" t="s">
        <v>4</v>
      </c>
    </row>
    <row r="3" spans="1:25" s="1" customFormat="1" ht="12" customHeight="1">
      <c r="A3" s="122"/>
      <c r="B3" s="123"/>
      <c r="C3" s="124"/>
      <c r="D3" s="127" t="s">
        <v>6</v>
      </c>
      <c r="E3" s="128" t="s">
        <v>7</v>
      </c>
      <c r="F3" s="129" t="s">
        <v>8</v>
      </c>
      <c r="G3" s="130"/>
      <c r="H3" s="131" t="s">
        <v>9</v>
      </c>
      <c r="I3" s="126"/>
      <c r="J3" s="7" t="s">
        <v>10</v>
      </c>
      <c r="K3" s="126"/>
      <c r="L3" s="7" t="s">
        <v>10</v>
      </c>
      <c r="M3" s="8"/>
      <c r="N3" s="122"/>
      <c r="O3" s="123"/>
      <c r="P3" s="132"/>
      <c r="Q3" s="127" t="s">
        <v>6</v>
      </c>
      <c r="R3" s="128" t="s">
        <v>7</v>
      </c>
      <c r="S3" s="129" t="s">
        <v>8</v>
      </c>
      <c r="T3" s="130"/>
      <c r="U3" s="131" t="s">
        <v>9</v>
      </c>
      <c r="V3" s="126"/>
      <c r="W3" s="7" t="s">
        <v>10</v>
      </c>
      <c r="X3" s="126"/>
      <c r="Y3" s="7" t="s">
        <v>10</v>
      </c>
    </row>
    <row r="4" spans="1:25" s="1" customFormat="1" ht="12" customHeight="1">
      <c r="A4" s="122"/>
      <c r="B4" s="123"/>
      <c r="C4" s="124"/>
      <c r="D4" s="127"/>
      <c r="E4" s="128"/>
      <c r="F4" s="129"/>
      <c r="G4" s="130"/>
      <c r="H4" s="131"/>
      <c r="I4" s="126"/>
      <c r="J4" s="7" t="s">
        <v>11</v>
      </c>
      <c r="K4" s="126"/>
      <c r="L4" s="7" t="s">
        <v>11</v>
      </c>
      <c r="M4" s="8"/>
      <c r="N4" s="122"/>
      <c r="O4" s="123"/>
      <c r="P4" s="132"/>
      <c r="Q4" s="127"/>
      <c r="R4" s="128"/>
      <c r="S4" s="129"/>
      <c r="T4" s="130"/>
      <c r="U4" s="131"/>
      <c r="V4" s="126"/>
      <c r="W4" s="7" t="s">
        <v>11</v>
      </c>
      <c r="X4" s="126"/>
      <c r="Y4" s="7" t="s">
        <v>11</v>
      </c>
    </row>
    <row r="5" spans="1:25" s="1" customFormat="1" ht="12" customHeight="1">
      <c r="A5" s="122"/>
      <c r="B5" s="123"/>
      <c r="C5" s="124"/>
      <c r="D5" s="127"/>
      <c r="E5" s="128"/>
      <c r="F5" s="129"/>
      <c r="G5" s="130"/>
      <c r="H5" s="131"/>
      <c r="I5" s="126"/>
      <c r="J5" s="7" t="s">
        <v>12</v>
      </c>
      <c r="K5" s="126"/>
      <c r="L5" s="7" t="s">
        <v>12</v>
      </c>
      <c r="M5" s="8"/>
      <c r="N5" s="122"/>
      <c r="O5" s="123"/>
      <c r="P5" s="132"/>
      <c r="Q5" s="127"/>
      <c r="R5" s="128"/>
      <c r="S5" s="129"/>
      <c r="T5" s="130"/>
      <c r="U5" s="131"/>
      <c r="V5" s="126"/>
      <c r="W5" s="7" t="s">
        <v>12</v>
      </c>
      <c r="X5" s="126"/>
      <c r="Y5" s="7" t="s">
        <v>12</v>
      </c>
    </row>
    <row r="6" spans="1:25" s="1" customFormat="1" ht="12" customHeight="1">
      <c r="A6" s="122"/>
      <c r="B6" s="123"/>
      <c r="C6" s="124"/>
      <c r="D6" s="127"/>
      <c r="E6" s="128"/>
      <c r="F6" s="129"/>
      <c r="G6" s="130"/>
      <c r="H6" s="131"/>
      <c r="I6" s="126"/>
      <c r="J6" s="7" t="s">
        <v>13</v>
      </c>
      <c r="K6" s="126"/>
      <c r="L6" s="7" t="s">
        <v>13</v>
      </c>
      <c r="M6" s="8"/>
      <c r="N6" s="122"/>
      <c r="O6" s="123"/>
      <c r="P6" s="132"/>
      <c r="Q6" s="127"/>
      <c r="R6" s="128"/>
      <c r="S6" s="129"/>
      <c r="T6" s="130"/>
      <c r="U6" s="131"/>
      <c r="V6" s="126"/>
      <c r="W6" s="7" t="s">
        <v>13</v>
      </c>
      <c r="X6" s="126"/>
      <c r="Y6" s="7" t="s">
        <v>13</v>
      </c>
    </row>
    <row r="7" spans="1:25" ht="12.75" customHeight="1">
      <c r="A7" s="133">
        <v>1</v>
      </c>
      <c r="B7" s="133" t="s">
        <v>34</v>
      </c>
      <c r="C7" s="102" t="s">
        <v>41</v>
      </c>
      <c r="D7" s="134" t="s">
        <v>44</v>
      </c>
      <c r="E7" s="134" t="s">
        <v>45</v>
      </c>
      <c r="F7" s="134" t="s">
        <v>46</v>
      </c>
      <c r="G7" s="11"/>
      <c r="H7" s="135" t="s">
        <v>47</v>
      </c>
      <c r="I7" s="12">
        <v>375</v>
      </c>
      <c r="J7" s="13" t="s">
        <v>14</v>
      </c>
      <c r="K7" s="12">
        <f>IF(I7="","",I7*0.75)</f>
        <v>281.25</v>
      </c>
      <c r="L7" s="13" t="s">
        <v>14</v>
      </c>
      <c r="M7" s="14"/>
      <c r="N7" s="133">
        <v>16</v>
      </c>
      <c r="O7" s="133" t="s">
        <v>35</v>
      </c>
      <c r="P7" s="105" t="s">
        <v>128</v>
      </c>
      <c r="Q7" s="134" t="s">
        <v>130</v>
      </c>
      <c r="R7" s="134" t="s">
        <v>131</v>
      </c>
      <c r="S7" s="134" t="s">
        <v>132</v>
      </c>
      <c r="T7" s="11"/>
      <c r="U7" s="135" t="s">
        <v>133</v>
      </c>
      <c r="V7" s="12">
        <v>427</v>
      </c>
      <c r="W7" s="13" t="s">
        <v>14</v>
      </c>
      <c r="X7" s="12">
        <f>IF(V7="","",V7*0.75)</f>
        <v>320.25</v>
      </c>
      <c r="Y7" s="13" t="s">
        <v>14</v>
      </c>
    </row>
    <row r="8" spans="1:25" ht="12.75" customHeight="1">
      <c r="A8" s="133"/>
      <c r="B8" s="133"/>
      <c r="C8" s="15" t="s">
        <v>42</v>
      </c>
      <c r="D8" s="134"/>
      <c r="E8" s="134"/>
      <c r="F8" s="134"/>
      <c r="G8" s="11"/>
      <c r="H8" s="135"/>
      <c r="I8" s="16">
        <v>15.2</v>
      </c>
      <c r="J8" s="17" t="s">
        <v>15</v>
      </c>
      <c r="K8" s="16">
        <f>IF(I8="","",ROUND(I8*0.75,2))</f>
        <v>11.4</v>
      </c>
      <c r="L8" s="17" t="s">
        <v>15</v>
      </c>
      <c r="M8" s="18"/>
      <c r="N8" s="136"/>
      <c r="O8" s="133"/>
      <c r="P8" s="15" t="s">
        <v>48</v>
      </c>
      <c r="Q8" s="137"/>
      <c r="R8" s="137"/>
      <c r="S8" s="134"/>
      <c r="T8" s="11"/>
      <c r="U8" s="135"/>
      <c r="V8" s="16">
        <v>13.4</v>
      </c>
      <c r="W8" s="15" t="s">
        <v>15</v>
      </c>
      <c r="X8" s="16">
        <f>IF(V8="","",ROUND(V8*0.75,2))</f>
        <v>10.05</v>
      </c>
      <c r="Y8" s="17" t="s">
        <v>15</v>
      </c>
    </row>
    <row r="9" spans="1:25" ht="12.75" customHeight="1">
      <c r="A9" s="133"/>
      <c r="B9" s="133"/>
      <c r="C9" s="15" t="s">
        <v>43</v>
      </c>
      <c r="D9" s="134"/>
      <c r="E9" s="134"/>
      <c r="F9" s="134"/>
      <c r="G9" s="11"/>
      <c r="H9" s="135"/>
      <c r="I9" s="16">
        <v>8.1</v>
      </c>
      <c r="J9" s="17" t="s">
        <v>15</v>
      </c>
      <c r="K9" s="16">
        <f>IF(I9="","",ROUND(I9*0.75,2))</f>
        <v>6.08</v>
      </c>
      <c r="L9" s="17" t="s">
        <v>15</v>
      </c>
      <c r="M9" s="18"/>
      <c r="N9" s="136"/>
      <c r="O9" s="133"/>
      <c r="P9" s="15" t="s">
        <v>129</v>
      </c>
      <c r="Q9" s="137"/>
      <c r="R9" s="137"/>
      <c r="S9" s="134"/>
      <c r="T9" s="11"/>
      <c r="U9" s="135"/>
      <c r="V9" s="16">
        <v>16.7</v>
      </c>
      <c r="W9" s="15" t="s">
        <v>15</v>
      </c>
      <c r="X9" s="16">
        <f>IF(V9="","",ROUND(V9*0.75,2))</f>
        <v>12.53</v>
      </c>
      <c r="Y9" s="17" t="s">
        <v>15</v>
      </c>
    </row>
    <row r="10" spans="1:25" ht="12.75" customHeight="1">
      <c r="A10" s="133"/>
      <c r="B10" s="133"/>
      <c r="C10" s="15"/>
      <c r="D10" s="134"/>
      <c r="E10" s="134"/>
      <c r="F10" s="134"/>
      <c r="G10" s="11"/>
      <c r="H10" s="135"/>
      <c r="I10" s="16">
        <v>58.2</v>
      </c>
      <c r="J10" s="17" t="s">
        <v>16</v>
      </c>
      <c r="K10" s="16">
        <f>IF(I10="","",ROUND(I10*0.75,2))</f>
        <v>43.65</v>
      </c>
      <c r="L10" s="17" t="s">
        <v>16</v>
      </c>
      <c r="M10" s="18"/>
      <c r="N10" s="136"/>
      <c r="O10" s="133"/>
      <c r="P10" s="15" t="s">
        <v>68</v>
      </c>
      <c r="Q10" s="137"/>
      <c r="R10" s="137"/>
      <c r="S10" s="134"/>
      <c r="T10" s="11"/>
      <c r="U10" s="135"/>
      <c r="V10" s="16">
        <v>53.9</v>
      </c>
      <c r="W10" s="15" t="s">
        <v>16</v>
      </c>
      <c r="X10" s="16">
        <f>IF(V10="","",ROUND(V10*0.75,2))</f>
        <v>40.43</v>
      </c>
      <c r="Y10" s="17" t="s">
        <v>16</v>
      </c>
    </row>
    <row r="11" spans="1:25" ht="12.75" customHeight="1">
      <c r="A11" s="133"/>
      <c r="B11" s="133"/>
      <c r="C11" s="21"/>
      <c r="D11" s="134"/>
      <c r="E11" s="134"/>
      <c r="F11" s="134"/>
      <c r="G11" s="11"/>
      <c r="H11" s="135"/>
      <c r="I11" s="22">
        <v>0.9</v>
      </c>
      <c r="J11" s="23" t="s">
        <v>15</v>
      </c>
      <c r="K11" s="22">
        <f>IF(I11="","",ROUND(I11*0.75,2))</f>
        <v>0.68</v>
      </c>
      <c r="L11" s="23" t="s">
        <v>15</v>
      </c>
      <c r="M11" s="18"/>
      <c r="N11" s="136"/>
      <c r="O11" s="133"/>
      <c r="P11" s="21"/>
      <c r="Q11" s="137"/>
      <c r="R11" s="137"/>
      <c r="S11" s="134"/>
      <c r="T11" s="11"/>
      <c r="U11" s="135"/>
      <c r="V11" s="22">
        <v>1.1</v>
      </c>
      <c r="W11" s="21" t="s">
        <v>15</v>
      </c>
      <c r="X11" s="22">
        <f>IF(V11="","",ROUND(V11*0.75,2))</f>
        <v>0.83</v>
      </c>
      <c r="Y11" s="23" t="s">
        <v>15</v>
      </c>
    </row>
    <row r="12" spans="1:25" ht="12.75" customHeight="1">
      <c r="A12" s="138" t="s">
        <v>503</v>
      </c>
      <c r="B12" s="141" t="s">
        <v>504</v>
      </c>
      <c r="C12" s="13" t="s">
        <v>48</v>
      </c>
      <c r="D12" s="134" t="s">
        <v>49</v>
      </c>
      <c r="E12" s="134" t="s">
        <v>50</v>
      </c>
      <c r="F12" s="134" t="s">
        <v>51</v>
      </c>
      <c r="G12" s="11"/>
      <c r="H12" s="135" t="s">
        <v>52</v>
      </c>
      <c r="I12" s="12">
        <v>439</v>
      </c>
      <c r="J12" s="13" t="s">
        <v>14</v>
      </c>
      <c r="K12" s="12">
        <f>IF(I12="","",I12*0.75)</f>
        <v>329.25</v>
      </c>
      <c r="L12" s="13" t="s">
        <v>14</v>
      </c>
      <c r="M12" s="14"/>
      <c r="N12" s="133">
        <v>17</v>
      </c>
      <c r="O12" s="133" t="s">
        <v>36</v>
      </c>
      <c r="P12" s="107" t="s">
        <v>53</v>
      </c>
      <c r="Q12" s="134" t="s">
        <v>57</v>
      </c>
      <c r="R12" s="134" t="s">
        <v>58</v>
      </c>
      <c r="S12" s="134" t="s">
        <v>59</v>
      </c>
      <c r="T12" s="11"/>
      <c r="U12" s="135" t="s">
        <v>47</v>
      </c>
      <c r="V12" s="12">
        <v>335</v>
      </c>
      <c r="W12" s="13" t="s">
        <v>14</v>
      </c>
      <c r="X12" s="12">
        <f>IF(V12="","",V12*0.75)</f>
        <v>251.25</v>
      </c>
      <c r="Y12" s="13" t="s">
        <v>14</v>
      </c>
    </row>
    <row r="13" spans="1:25" ht="12.75" customHeight="1">
      <c r="A13" s="139"/>
      <c r="B13" s="142"/>
      <c r="C13" s="15" t="s">
        <v>363</v>
      </c>
      <c r="D13" s="137"/>
      <c r="E13" s="137"/>
      <c r="F13" s="134"/>
      <c r="G13" s="11"/>
      <c r="H13" s="135"/>
      <c r="I13" s="16">
        <v>13.6</v>
      </c>
      <c r="J13" s="15" t="s">
        <v>15</v>
      </c>
      <c r="K13" s="16">
        <f aca="true" t="shared" si="0" ref="K13:K76">IF(I13="","",ROUND(I13*0.75,2))</f>
        <v>10.2</v>
      </c>
      <c r="L13" s="15" t="s">
        <v>15</v>
      </c>
      <c r="M13" s="24"/>
      <c r="N13" s="133"/>
      <c r="O13" s="133"/>
      <c r="P13" s="15" t="s">
        <v>54</v>
      </c>
      <c r="Q13" s="134"/>
      <c r="R13" s="134"/>
      <c r="S13" s="134"/>
      <c r="T13" s="11"/>
      <c r="U13" s="135"/>
      <c r="V13" s="16">
        <v>12.3</v>
      </c>
      <c r="W13" s="15" t="s">
        <v>15</v>
      </c>
      <c r="X13" s="16">
        <f aca="true" t="shared" si="1" ref="X13:X71">IF(V13="","",ROUND(V13*0.75,2))</f>
        <v>9.23</v>
      </c>
      <c r="Y13" s="15" t="s">
        <v>15</v>
      </c>
    </row>
    <row r="14" spans="1:25" ht="12.75" customHeight="1">
      <c r="A14" s="139"/>
      <c r="B14" s="142"/>
      <c r="C14" s="104" t="s">
        <v>355</v>
      </c>
      <c r="D14" s="137"/>
      <c r="E14" s="137"/>
      <c r="F14" s="134"/>
      <c r="G14" s="11"/>
      <c r="H14" s="135"/>
      <c r="I14" s="16">
        <v>15.1</v>
      </c>
      <c r="J14" s="15" t="s">
        <v>15</v>
      </c>
      <c r="K14" s="16">
        <f t="shared" si="0"/>
        <v>11.33</v>
      </c>
      <c r="L14" s="15" t="s">
        <v>15</v>
      </c>
      <c r="M14" s="24"/>
      <c r="N14" s="133"/>
      <c r="O14" s="133"/>
      <c r="P14" s="15" t="s">
        <v>55</v>
      </c>
      <c r="Q14" s="134"/>
      <c r="R14" s="134"/>
      <c r="S14" s="134"/>
      <c r="T14" s="11"/>
      <c r="U14" s="135"/>
      <c r="V14" s="16">
        <v>4.5</v>
      </c>
      <c r="W14" s="15" t="s">
        <v>15</v>
      </c>
      <c r="X14" s="16">
        <f t="shared" si="1"/>
        <v>3.38</v>
      </c>
      <c r="Y14" s="15" t="s">
        <v>15</v>
      </c>
    </row>
    <row r="15" spans="1:25" ht="12.75" customHeight="1">
      <c r="A15" s="139"/>
      <c r="B15" s="142"/>
      <c r="C15" s="15"/>
      <c r="D15" s="137"/>
      <c r="E15" s="137"/>
      <c r="F15" s="134"/>
      <c r="G15" s="11"/>
      <c r="H15" s="135"/>
      <c r="I15" s="16">
        <v>60.2</v>
      </c>
      <c r="J15" s="15" t="s">
        <v>16</v>
      </c>
      <c r="K15" s="16">
        <f t="shared" si="0"/>
        <v>45.15</v>
      </c>
      <c r="L15" s="15" t="s">
        <v>16</v>
      </c>
      <c r="M15" s="24"/>
      <c r="N15" s="133"/>
      <c r="O15" s="133"/>
      <c r="P15" s="15" t="s">
        <v>56</v>
      </c>
      <c r="Q15" s="134"/>
      <c r="R15" s="134"/>
      <c r="S15" s="134"/>
      <c r="T15" s="11"/>
      <c r="U15" s="135"/>
      <c r="V15" s="16">
        <v>60</v>
      </c>
      <c r="W15" s="15" t="s">
        <v>16</v>
      </c>
      <c r="X15" s="16">
        <f t="shared" si="1"/>
        <v>45</v>
      </c>
      <c r="Y15" s="15" t="s">
        <v>16</v>
      </c>
    </row>
    <row r="16" spans="1:25" ht="12.75" customHeight="1">
      <c r="A16" s="140"/>
      <c r="B16" s="142"/>
      <c r="C16" s="21"/>
      <c r="D16" s="137"/>
      <c r="E16" s="137"/>
      <c r="F16" s="134"/>
      <c r="G16" s="11"/>
      <c r="H16" s="135"/>
      <c r="I16" s="22">
        <v>1.8</v>
      </c>
      <c r="J16" s="21" t="s">
        <v>15</v>
      </c>
      <c r="K16" s="22">
        <f t="shared" si="0"/>
        <v>1.35</v>
      </c>
      <c r="L16" s="21" t="s">
        <v>15</v>
      </c>
      <c r="M16" s="24"/>
      <c r="N16" s="133"/>
      <c r="O16" s="133"/>
      <c r="P16" s="21"/>
      <c r="Q16" s="134"/>
      <c r="R16" s="134"/>
      <c r="S16" s="134"/>
      <c r="T16" s="11"/>
      <c r="U16" s="135"/>
      <c r="V16" s="22">
        <v>1.3</v>
      </c>
      <c r="W16" s="21" t="s">
        <v>15</v>
      </c>
      <c r="X16" s="22">
        <f t="shared" si="1"/>
        <v>0.98</v>
      </c>
      <c r="Y16" s="21" t="s">
        <v>16</v>
      </c>
    </row>
    <row r="17" spans="1:25" ht="12.75" customHeight="1">
      <c r="A17" s="143">
        <v>3</v>
      </c>
      <c r="B17" s="145" t="s">
        <v>36</v>
      </c>
      <c r="C17" s="106" t="s">
        <v>53</v>
      </c>
      <c r="D17" s="134" t="s">
        <v>57</v>
      </c>
      <c r="E17" s="134" t="s">
        <v>58</v>
      </c>
      <c r="F17" s="134" t="s">
        <v>59</v>
      </c>
      <c r="G17" s="11"/>
      <c r="H17" s="135" t="s">
        <v>47</v>
      </c>
      <c r="I17" s="12">
        <v>335</v>
      </c>
      <c r="J17" s="13" t="s">
        <v>14</v>
      </c>
      <c r="K17" s="12">
        <f>IF(I17="","",I17*0.75)</f>
        <v>251.25</v>
      </c>
      <c r="L17" s="13" t="s">
        <v>14</v>
      </c>
      <c r="M17" s="14"/>
      <c r="N17" s="143">
        <v>18</v>
      </c>
      <c r="O17" s="145" t="s">
        <v>37</v>
      </c>
      <c r="P17" s="10" t="s">
        <v>60</v>
      </c>
      <c r="Q17" s="134" t="s">
        <v>61</v>
      </c>
      <c r="R17" s="134" t="s">
        <v>62</v>
      </c>
      <c r="S17" s="134" t="s">
        <v>63</v>
      </c>
      <c r="T17" s="11"/>
      <c r="U17" s="135" t="s">
        <v>64</v>
      </c>
      <c r="V17" s="12">
        <v>372</v>
      </c>
      <c r="W17" s="13" t="s">
        <v>14</v>
      </c>
      <c r="X17" s="12">
        <f>IF(V17="","",V17*0.75)</f>
        <v>279</v>
      </c>
      <c r="Y17" s="13" t="s">
        <v>14</v>
      </c>
    </row>
    <row r="18" spans="1:25" ht="12.75" customHeight="1">
      <c r="A18" s="144"/>
      <c r="B18" s="145"/>
      <c r="C18" s="15" t="s">
        <v>54</v>
      </c>
      <c r="D18" s="134"/>
      <c r="E18" s="134"/>
      <c r="F18" s="134"/>
      <c r="G18" s="11"/>
      <c r="H18" s="135"/>
      <c r="I18" s="16">
        <v>12.3</v>
      </c>
      <c r="J18" s="15" t="s">
        <v>15</v>
      </c>
      <c r="K18" s="16">
        <f>IF(I18="","",ROUND(I18*0.75,2))</f>
        <v>9.23</v>
      </c>
      <c r="L18" s="15" t="s">
        <v>15</v>
      </c>
      <c r="M18" s="24"/>
      <c r="N18" s="144"/>
      <c r="O18" s="145"/>
      <c r="P18" s="109" t="s">
        <v>366</v>
      </c>
      <c r="Q18" s="134"/>
      <c r="R18" s="134"/>
      <c r="S18" s="134"/>
      <c r="T18" s="11"/>
      <c r="U18" s="135"/>
      <c r="V18" s="16">
        <v>12.8</v>
      </c>
      <c r="W18" s="15" t="s">
        <v>15</v>
      </c>
      <c r="X18" s="16">
        <f>IF(V18="","",ROUND(V18*0.75,2))</f>
        <v>9.6</v>
      </c>
      <c r="Y18" s="15" t="s">
        <v>15</v>
      </c>
    </row>
    <row r="19" spans="1:25" ht="12.75" customHeight="1">
      <c r="A19" s="144"/>
      <c r="B19" s="145"/>
      <c r="C19" s="15" t="s">
        <v>55</v>
      </c>
      <c r="D19" s="134"/>
      <c r="E19" s="134"/>
      <c r="F19" s="134"/>
      <c r="G19" s="11"/>
      <c r="H19" s="135"/>
      <c r="I19" s="16">
        <v>4.5</v>
      </c>
      <c r="J19" s="15" t="s">
        <v>15</v>
      </c>
      <c r="K19" s="16">
        <f t="shared" si="0"/>
        <v>3.38</v>
      </c>
      <c r="L19" s="15" t="s">
        <v>15</v>
      </c>
      <c r="M19" s="24"/>
      <c r="N19" s="144"/>
      <c r="O19" s="145"/>
      <c r="P19" s="15" t="s">
        <v>357</v>
      </c>
      <c r="Q19" s="134"/>
      <c r="R19" s="134"/>
      <c r="S19" s="134"/>
      <c r="T19" s="11"/>
      <c r="U19" s="135"/>
      <c r="V19" s="16">
        <v>12.7</v>
      </c>
      <c r="W19" s="15" t="s">
        <v>15</v>
      </c>
      <c r="X19" s="16">
        <f t="shared" si="1"/>
        <v>9.53</v>
      </c>
      <c r="Y19" s="15" t="s">
        <v>15</v>
      </c>
    </row>
    <row r="20" spans="1:25" ht="12.75" customHeight="1">
      <c r="A20" s="144"/>
      <c r="B20" s="145"/>
      <c r="C20" s="15" t="s">
        <v>56</v>
      </c>
      <c r="D20" s="134"/>
      <c r="E20" s="134"/>
      <c r="F20" s="134"/>
      <c r="G20" s="11"/>
      <c r="H20" s="135"/>
      <c r="I20" s="16">
        <v>60</v>
      </c>
      <c r="J20" s="15" t="s">
        <v>16</v>
      </c>
      <c r="K20" s="16">
        <f t="shared" si="0"/>
        <v>45</v>
      </c>
      <c r="L20" s="15" t="s">
        <v>16</v>
      </c>
      <c r="M20" s="24"/>
      <c r="N20" s="144"/>
      <c r="O20" s="145"/>
      <c r="P20" s="15"/>
      <c r="Q20" s="134"/>
      <c r="R20" s="134"/>
      <c r="S20" s="134"/>
      <c r="T20" s="11"/>
      <c r="U20" s="135"/>
      <c r="V20" s="16">
        <v>49</v>
      </c>
      <c r="W20" s="15" t="s">
        <v>16</v>
      </c>
      <c r="X20" s="16">
        <f t="shared" si="1"/>
        <v>36.75</v>
      </c>
      <c r="Y20" s="15" t="s">
        <v>16</v>
      </c>
    </row>
    <row r="21" spans="1:25" ht="12.75" customHeight="1">
      <c r="A21" s="144"/>
      <c r="B21" s="145"/>
      <c r="C21" s="21"/>
      <c r="D21" s="134"/>
      <c r="E21" s="134"/>
      <c r="F21" s="134"/>
      <c r="G21" s="11"/>
      <c r="H21" s="135"/>
      <c r="I21" s="22">
        <v>1.3</v>
      </c>
      <c r="J21" s="21" t="s">
        <v>15</v>
      </c>
      <c r="K21" s="22">
        <f t="shared" si="0"/>
        <v>0.98</v>
      </c>
      <c r="L21" s="21" t="s">
        <v>15</v>
      </c>
      <c r="M21" s="24"/>
      <c r="N21" s="144"/>
      <c r="O21" s="145"/>
      <c r="P21" s="21"/>
      <c r="Q21" s="134"/>
      <c r="R21" s="134"/>
      <c r="S21" s="134"/>
      <c r="T21" s="11"/>
      <c r="U21" s="135"/>
      <c r="V21" s="22">
        <v>1</v>
      </c>
      <c r="W21" s="21" t="s">
        <v>15</v>
      </c>
      <c r="X21" s="22">
        <f t="shared" si="1"/>
        <v>0.75</v>
      </c>
      <c r="Y21" s="21" t="s">
        <v>15</v>
      </c>
    </row>
    <row r="22" spans="1:25" ht="12.75" customHeight="1">
      <c r="A22" s="143">
        <v>4</v>
      </c>
      <c r="B22" s="145" t="s">
        <v>37</v>
      </c>
      <c r="C22" s="10" t="s">
        <v>60</v>
      </c>
      <c r="D22" s="134" t="s">
        <v>61</v>
      </c>
      <c r="E22" s="134" t="s">
        <v>62</v>
      </c>
      <c r="F22" s="134" t="s">
        <v>63</v>
      </c>
      <c r="G22" s="11"/>
      <c r="H22" s="135" t="s">
        <v>64</v>
      </c>
      <c r="I22" s="12">
        <v>372</v>
      </c>
      <c r="J22" s="13" t="s">
        <v>14</v>
      </c>
      <c r="K22" s="12">
        <f>IF(I22="","",I22*0.75)</f>
        <v>279</v>
      </c>
      <c r="L22" s="13" t="s">
        <v>14</v>
      </c>
      <c r="M22" s="14"/>
      <c r="N22" s="133">
        <v>19</v>
      </c>
      <c r="O22" s="133" t="s">
        <v>38</v>
      </c>
      <c r="P22" s="106" t="s">
        <v>65</v>
      </c>
      <c r="Q22" s="134" t="s">
        <v>69</v>
      </c>
      <c r="R22" s="134" t="s">
        <v>70</v>
      </c>
      <c r="S22" s="134" t="s">
        <v>71</v>
      </c>
      <c r="T22" s="11"/>
      <c r="U22" s="135" t="s">
        <v>72</v>
      </c>
      <c r="V22" s="12">
        <v>374</v>
      </c>
      <c r="W22" s="13" t="s">
        <v>14</v>
      </c>
      <c r="X22" s="12">
        <f>IF(V22="","",V22*0.75)</f>
        <v>280.5</v>
      </c>
      <c r="Y22" s="13" t="s">
        <v>14</v>
      </c>
    </row>
    <row r="23" spans="1:25" ht="12.75" customHeight="1">
      <c r="A23" s="144"/>
      <c r="B23" s="145"/>
      <c r="C23" s="109" t="s">
        <v>365</v>
      </c>
      <c r="D23" s="134"/>
      <c r="E23" s="134"/>
      <c r="F23" s="134"/>
      <c r="G23" s="11"/>
      <c r="H23" s="135"/>
      <c r="I23" s="16">
        <v>12.8</v>
      </c>
      <c r="J23" s="15" t="s">
        <v>15</v>
      </c>
      <c r="K23" s="16">
        <f>IF(I23="","",ROUND(I23*0.75,2))</f>
        <v>9.6</v>
      </c>
      <c r="L23" s="15" t="s">
        <v>15</v>
      </c>
      <c r="M23" s="24"/>
      <c r="N23" s="133"/>
      <c r="O23" s="133"/>
      <c r="P23" s="15" t="s">
        <v>66</v>
      </c>
      <c r="Q23" s="134"/>
      <c r="R23" s="134"/>
      <c r="S23" s="134"/>
      <c r="T23" s="11"/>
      <c r="U23" s="135"/>
      <c r="V23" s="16">
        <v>17.4</v>
      </c>
      <c r="W23" s="15" t="s">
        <v>15</v>
      </c>
      <c r="X23" s="16">
        <f>IF(V23="","",ROUND(V23*0.75,2))</f>
        <v>13.05</v>
      </c>
      <c r="Y23" s="15" t="s">
        <v>15</v>
      </c>
    </row>
    <row r="24" spans="1:25" ht="12.75" customHeight="1">
      <c r="A24" s="144"/>
      <c r="B24" s="145"/>
      <c r="C24" s="15" t="s">
        <v>357</v>
      </c>
      <c r="D24" s="134"/>
      <c r="E24" s="134"/>
      <c r="F24" s="134"/>
      <c r="G24" s="11"/>
      <c r="H24" s="135"/>
      <c r="I24" s="16">
        <v>12.7</v>
      </c>
      <c r="J24" s="15" t="s">
        <v>15</v>
      </c>
      <c r="K24" s="16">
        <f t="shared" si="0"/>
        <v>9.53</v>
      </c>
      <c r="L24" s="15" t="s">
        <v>15</v>
      </c>
      <c r="M24" s="24"/>
      <c r="N24" s="133"/>
      <c r="O24" s="133"/>
      <c r="P24" s="15" t="s">
        <v>67</v>
      </c>
      <c r="Q24" s="134"/>
      <c r="R24" s="134"/>
      <c r="S24" s="134"/>
      <c r="T24" s="11"/>
      <c r="U24" s="135"/>
      <c r="V24" s="16">
        <v>7.1</v>
      </c>
      <c r="W24" s="15" t="s">
        <v>15</v>
      </c>
      <c r="X24" s="16">
        <f t="shared" si="1"/>
        <v>5.33</v>
      </c>
      <c r="Y24" s="15" t="s">
        <v>15</v>
      </c>
    </row>
    <row r="25" spans="1:25" ht="12.75" customHeight="1">
      <c r="A25" s="144"/>
      <c r="B25" s="145"/>
      <c r="C25" s="15"/>
      <c r="D25" s="134"/>
      <c r="E25" s="134"/>
      <c r="F25" s="134"/>
      <c r="G25" s="11"/>
      <c r="H25" s="135"/>
      <c r="I25" s="16">
        <v>49</v>
      </c>
      <c r="J25" s="15" t="s">
        <v>16</v>
      </c>
      <c r="K25" s="16">
        <f t="shared" si="0"/>
        <v>36.75</v>
      </c>
      <c r="L25" s="15" t="s">
        <v>16</v>
      </c>
      <c r="M25" s="24"/>
      <c r="N25" s="133"/>
      <c r="O25" s="133"/>
      <c r="P25" s="15" t="s">
        <v>68</v>
      </c>
      <c r="Q25" s="134"/>
      <c r="R25" s="134"/>
      <c r="S25" s="134"/>
      <c r="T25" s="11"/>
      <c r="U25" s="135"/>
      <c r="V25" s="16">
        <v>58.2</v>
      </c>
      <c r="W25" s="15" t="s">
        <v>16</v>
      </c>
      <c r="X25" s="16">
        <f t="shared" si="1"/>
        <v>43.65</v>
      </c>
      <c r="Y25" s="15" t="s">
        <v>16</v>
      </c>
    </row>
    <row r="26" spans="1:25" ht="12.75" customHeight="1">
      <c r="A26" s="144"/>
      <c r="B26" s="145"/>
      <c r="C26" s="21"/>
      <c r="D26" s="134"/>
      <c r="E26" s="134"/>
      <c r="F26" s="134"/>
      <c r="G26" s="11"/>
      <c r="H26" s="135"/>
      <c r="I26" s="22">
        <v>1</v>
      </c>
      <c r="J26" s="21" t="s">
        <v>15</v>
      </c>
      <c r="K26" s="22">
        <f t="shared" si="0"/>
        <v>0.75</v>
      </c>
      <c r="L26" s="21" t="s">
        <v>15</v>
      </c>
      <c r="M26" s="24"/>
      <c r="N26" s="133"/>
      <c r="O26" s="133"/>
      <c r="P26" s="21"/>
      <c r="Q26" s="134"/>
      <c r="R26" s="134"/>
      <c r="S26" s="134"/>
      <c r="T26" s="11"/>
      <c r="U26" s="135"/>
      <c r="V26" s="22">
        <v>1.2</v>
      </c>
      <c r="W26" s="21" t="s">
        <v>15</v>
      </c>
      <c r="X26" s="22">
        <f t="shared" si="1"/>
        <v>0.9</v>
      </c>
      <c r="Y26" s="21" t="s">
        <v>15</v>
      </c>
    </row>
    <row r="27" spans="1:25" ht="12.75" customHeight="1">
      <c r="A27" s="143">
        <v>5</v>
      </c>
      <c r="B27" s="145" t="s">
        <v>38</v>
      </c>
      <c r="C27" s="106" t="s">
        <v>65</v>
      </c>
      <c r="D27" s="134" t="s">
        <v>69</v>
      </c>
      <c r="E27" s="134" t="s">
        <v>70</v>
      </c>
      <c r="F27" s="134" t="s">
        <v>71</v>
      </c>
      <c r="G27" s="11"/>
      <c r="H27" s="135" t="s">
        <v>72</v>
      </c>
      <c r="I27" s="12">
        <v>374</v>
      </c>
      <c r="J27" s="13" t="s">
        <v>14</v>
      </c>
      <c r="K27" s="12">
        <f>IF(I27="","",I27*0.75)</f>
        <v>280.5</v>
      </c>
      <c r="L27" s="13" t="s">
        <v>14</v>
      </c>
      <c r="M27" s="14"/>
      <c r="N27" s="133">
        <v>20</v>
      </c>
      <c r="O27" s="133" t="s">
        <v>39</v>
      </c>
      <c r="P27" s="105" t="s">
        <v>73</v>
      </c>
      <c r="Q27" s="134" t="s">
        <v>75</v>
      </c>
      <c r="R27" s="134" t="s">
        <v>76</v>
      </c>
      <c r="S27" s="134" t="s">
        <v>77</v>
      </c>
      <c r="T27" s="11"/>
      <c r="U27" s="135" t="s">
        <v>78</v>
      </c>
      <c r="V27" s="12">
        <v>388</v>
      </c>
      <c r="W27" s="13" t="s">
        <v>14</v>
      </c>
      <c r="X27" s="12">
        <f>IF(V27="","",V27*0.75)</f>
        <v>291</v>
      </c>
      <c r="Y27" s="13" t="s">
        <v>14</v>
      </c>
    </row>
    <row r="28" spans="1:25" ht="12.75" customHeight="1">
      <c r="A28" s="144"/>
      <c r="B28" s="145"/>
      <c r="C28" s="15" t="s">
        <v>66</v>
      </c>
      <c r="D28" s="134"/>
      <c r="E28" s="134"/>
      <c r="F28" s="134"/>
      <c r="G28" s="11"/>
      <c r="H28" s="135"/>
      <c r="I28" s="16">
        <v>17.4</v>
      </c>
      <c r="J28" s="15" t="s">
        <v>15</v>
      </c>
      <c r="K28" s="16">
        <f>IF(I28="","",ROUND(I28*0.75,2))</f>
        <v>13.05</v>
      </c>
      <c r="L28" s="15" t="s">
        <v>15</v>
      </c>
      <c r="M28" s="24"/>
      <c r="N28" s="133"/>
      <c r="O28" s="133"/>
      <c r="P28" s="15" t="s">
        <v>74</v>
      </c>
      <c r="Q28" s="134"/>
      <c r="R28" s="134"/>
      <c r="S28" s="134"/>
      <c r="T28" s="11"/>
      <c r="U28" s="135"/>
      <c r="V28" s="16">
        <v>12.8</v>
      </c>
      <c r="W28" s="15" t="s">
        <v>15</v>
      </c>
      <c r="X28" s="16">
        <f>IF(V28="","",ROUND(V28*0.75,2))</f>
        <v>9.6</v>
      </c>
      <c r="Y28" s="15" t="s">
        <v>15</v>
      </c>
    </row>
    <row r="29" spans="1:25" ht="12.75" customHeight="1">
      <c r="A29" s="144"/>
      <c r="B29" s="145"/>
      <c r="C29" s="15" t="s">
        <v>67</v>
      </c>
      <c r="D29" s="134"/>
      <c r="E29" s="134"/>
      <c r="F29" s="134"/>
      <c r="G29" s="11"/>
      <c r="H29" s="135"/>
      <c r="I29" s="16">
        <v>7.1</v>
      </c>
      <c r="J29" s="15" t="s">
        <v>15</v>
      </c>
      <c r="K29" s="16">
        <f t="shared" si="0"/>
        <v>5.33</v>
      </c>
      <c r="L29" s="15" t="s">
        <v>15</v>
      </c>
      <c r="M29" s="24"/>
      <c r="N29" s="133"/>
      <c r="O29" s="133"/>
      <c r="P29" s="15" t="s">
        <v>55</v>
      </c>
      <c r="Q29" s="134"/>
      <c r="R29" s="134"/>
      <c r="S29" s="134"/>
      <c r="T29" s="11"/>
      <c r="U29" s="135"/>
      <c r="V29" s="16">
        <v>12.9999999999999</v>
      </c>
      <c r="W29" s="15" t="s">
        <v>15</v>
      </c>
      <c r="X29" s="16">
        <f t="shared" si="1"/>
        <v>9.75</v>
      </c>
      <c r="Y29" s="15" t="s">
        <v>15</v>
      </c>
    </row>
    <row r="30" spans="1:25" ht="12.75" customHeight="1">
      <c r="A30" s="144"/>
      <c r="B30" s="145"/>
      <c r="C30" s="15" t="s">
        <v>68</v>
      </c>
      <c r="D30" s="134"/>
      <c r="E30" s="134"/>
      <c r="F30" s="134"/>
      <c r="G30" s="11"/>
      <c r="H30" s="135"/>
      <c r="I30" s="16">
        <v>58.2</v>
      </c>
      <c r="J30" s="15" t="s">
        <v>16</v>
      </c>
      <c r="K30" s="16">
        <f t="shared" si="0"/>
        <v>43.65</v>
      </c>
      <c r="L30" s="15" t="s">
        <v>16</v>
      </c>
      <c r="M30" s="24"/>
      <c r="N30" s="133"/>
      <c r="O30" s="133"/>
      <c r="P30" s="15"/>
      <c r="Q30" s="134"/>
      <c r="R30" s="134"/>
      <c r="S30" s="134"/>
      <c r="T30" s="11"/>
      <c r="U30" s="135"/>
      <c r="V30" s="16">
        <v>52.4</v>
      </c>
      <c r="W30" s="15" t="s">
        <v>16</v>
      </c>
      <c r="X30" s="16">
        <f t="shared" si="1"/>
        <v>39.3</v>
      </c>
      <c r="Y30" s="15" t="s">
        <v>16</v>
      </c>
    </row>
    <row r="31" spans="1:25" ht="12.75" customHeight="1">
      <c r="A31" s="144"/>
      <c r="B31" s="145"/>
      <c r="C31" s="21"/>
      <c r="D31" s="134"/>
      <c r="E31" s="134"/>
      <c r="F31" s="134"/>
      <c r="G31" s="11"/>
      <c r="H31" s="135"/>
      <c r="I31" s="22">
        <v>1.2</v>
      </c>
      <c r="J31" s="21" t="s">
        <v>15</v>
      </c>
      <c r="K31" s="22">
        <f t="shared" si="0"/>
        <v>0.9</v>
      </c>
      <c r="L31" s="21" t="s">
        <v>15</v>
      </c>
      <c r="M31" s="24"/>
      <c r="N31" s="133"/>
      <c r="O31" s="133"/>
      <c r="P31" s="21"/>
      <c r="Q31" s="134"/>
      <c r="R31" s="134"/>
      <c r="S31" s="134"/>
      <c r="T31" s="11"/>
      <c r="U31" s="135"/>
      <c r="V31" s="22">
        <v>1.1</v>
      </c>
      <c r="W31" s="21" t="s">
        <v>15</v>
      </c>
      <c r="X31" s="22">
        <f t="shared" si="1"/>
        <v>0.83</v>
      </c>
      <c r="Y31" s="21" t="s">
        <v>15</v>
      </c>
    </row>
    <row r="32" spans="1:25" ht="12.75" customHeight="1">
      <c r="A32" s="133">
        <v>6</v>
      </c>
      <c r="B32" s="145" t="s">
        <v>39</v>
      </c>
      <c r="C32" s="105" t="s">
        <v>73</v>
      </c>
      <c r="D32" s="134" t="s">
        <v>75</v>
      </c>
      <c r="E32" s="134" t="s">
        <v>76</v>
      </c>
      <c r="F32" s="134" t="s">
        <v>77</v>
      </c>
      <c r="G32" s="11"/>
      <c r="H32" s="135" t="s">
        <v>78</v>
      </c>
      <c r="I32" s="12">
        <v>388</v>
      </c>
      <c r="J32" s="13" t="s">
        <v>14</v>
      </c>
      <c r="K32" s="12">
        <f>IF(I32="","",I32*0.75)</f>
        <v>291</v>
      </c>
      <c r="L32" s="13" t="s">
        <v>14</v>
      </c>
      <c r="M32" s="14"/>
      <c r="N32" s="133">
        <v>21</v>
      </c>
      <c r="O32" s="133" t="s">
        <v>40</v>
      </c>
      <c r="P32" s="106" t="s">
        <v>79</v>
      </c>
      <c r="Q32" s="134" t="s">
        <v>83</v>
      </c>
      <c r="R32" s="134" t="s">
        <v>84</v>
      </c>
      <c r="S32" s="134" t="s">
        <v>85</v>
      </c>
      <c r="T32" s="11"/>
      <c r="U32" s="135" t="s">
        <v>86</v>
      </c>
      <c r="V32" s="12">
        <v>355</v>
      </c>
      <c r="W32" s="13" t="s">
        <v>14</v>
      </c>
      <c r="X32" s="12">
        <f>IF(V32="","",V32*0.75)</f>
        <v>266.25</v>
      </c>
      <c r="Y32" s="13" t="s">
        <v>14</v>
      </c>
    </row>
    <row r="33" spans="1:25" ht="12.75" customHeight="1">
      <c r="A33" s="136"/>
      <c r="B33" s="145"/>
      <c r="C33" s="15" t="s">
        <v>74</v>
      </c>
      <c r="D33" s="134"/>
      <c r="E33" s="134"/>
      <c r="F33" s="134"/>
      <c r="G33" s="11"/>
      <c r="H33" s="135"/>
      <c r="I33" s="16">
        <v>12.8</v>
      </c>
      <c r="J33" s="15" t="s">
        <v>15</v>
      </c>
      <c r="K33" s="16">
        <f>IF(I33="","",ROUND(I33*0.75,2))</f>
        <v>9.6</v>
      </c>
      <c r="L33" s="15" t="s">
        <v>15</v>
      </c>
      <c r="M33" s="24"/>
      <c r="N33" s="133"/>
      <c r="O33" s="133"/>
      <c r="P33" s="15" t="s">
        <v>80</v>
      </c>
      <c r="Q33" s="134"/>
      <c r="R33" s="134"/>
      <c r="S33" s="134"/>
      <c r="T33" s="11"/>
      <c r="U33" s="135"/>
      <c r="V33" s="16">
        <v>13.4</v>
      </c>
      <c r="W33" s="15" t="s">
        <v>15</v>
      </c>
      <c r="X33" s="16">
        <f>IF(V33="","",ROUND(V33*0.75,2))</f>
        <v>10.05</v>
      </c>
      <c r="Y33" s="15" t="s">
        <v>15</v>
      </c>
    </row>
    <row r="34" spans="1:25" ht="12.75" customHeight="1">
      <c r="A34" s="136"/>
      <c r="B34" s="145"/>
      <c r="C34" s="15" t="s">
        <v>55</v>
      </c>
      <c r="D34" s="134"/>
      <c r="E34" s="134"/>
      <c r="F34" s="134"/>
      <c r="G34" s="11"/>
      <c r="H34" s="135"/>
      <c r="I34" s="16">
        <v>13</v>
      </c>
      <c r="J34" s="15" t="s">
        <v>15</v>
      </c>
      <c r="K34" s="16">
        <f t="shared" si="0"/>
        <v>9.75</v>
      </c>
      <c r="L34" s="15" t="s">
        <v>15</v>
      </c>
      <c r="M34" s="24"/>
      <c r="N34" s="133"/>
      <c r="O34" s="133"/>
      <c r="P34" s="15" t="s">
        <v>81</v>
      </c>
      <c r="Q34" s="134"/>
      <c r="R34" s="134"/>
      <c r="S34" s="134"/>
      <c r="T34" s="11"/>
      <c r="U34" s="135"/>
      <c r="V34" s="16">
        <v>8.7</v>
      </c>
      <c r="W34" s="15" t="s">
        <v>15</v>
      </c>
      <c r="X34" s="16">
        <f t="shared" si="1"/>
        <v>6.53</v>
      </c>
      <c r="Y34" s="15" t="s">
        <v>15</v>
      </c>
    </row>
    <row r="35" spans="1:25" ht="12.75" customHeight="1">
      <c r="A35" s="136"/>
      <c r="B35" s="145"/>
      <c r="C35" s="15"/>
      <c r="D35" s="134"/>
      <c r="E35" s="134"/>
      <c r="F35" s="134"/>
      <c r="G35" s="11"/>
      <c r="H35" s="135"/>
      <c r="I35" s="16">
        <v>52.4</v>
      </c>
      <c r="J35" s="15" t="s">
        <v>16</v>
      </c>
      <c r="K35" s="16">
        <f t="shared" si="0"/>
        <v>39.3</v>
      </c>
      <c r="L35" s="15" t="s">
        <v>16</v>
      </c>
      <c r="M35" s="24"/>
      <c r="N35" s="133"/>
      <c r="O35" s="133"/>
      <c r="P35" s="15" t="s">
        <v>82</v>
      </c>
      <c r="Q35" s="134"/>
      <c r="R35" s="134"/>
      <c r="S35" s="134"/>
      <c r="T35" s="11"/>
      <c r="U35" s="135"/>
      <c r="V35" s="16">
        <v>54.7</v>
      </c>
      <c r="W35" s="15" t="s">
        <v>16</v>
      </c>
      <c r="X35" s="16">
        <f t="shared" si="1"/>
        <v>41.03</v>
      </c>
      <c r="Y35" s="15" t="s">
        <v>16</v>
      </c>
    </row>
    <row r="36" spans="1:25" ht="12.75" customHeight="1">
      <c r="A36" s="136"/>
      <c r="B36" s="145"/>
      <c r="C36" s="21"/>
      <c r="D36" s="134"/>
      <c r="E36" s="134"/>
      <c r="F36" s="134"/>
      <c r="G36" s="11"/>
      <c r="H36" s="135"/>
      <c r="I36" s="22">
        <v>1.1</v>
      </c>
      <c r="J36" s="21" t="s">
        <v>15</v>
      </c>
      <c r="K36" s="22">
        <f t="shared" si="0"/>
        <v>0.83</v>
      </c>
      <c r="L36" s="21" t="s">
        <v>15</v>
      </c>
      <c r="M36" s="24"/>
      <c r="N36" s="133"/>
      <c r="O36" s="133"/>
      <c r="P36" s="21"/>
      <c r="Q36" s="134"/>
      <c r="R36" s="134"/>
      <c r="S36" s="134"/>
      <c r="T36" s="11"/>
      <c r="U36" s="135"/>
      <c r="V36" s="22">
        <v>1.1</v>
      </c>
      <c r="W36" s="21" t="s">
        <v>15</v>
      </c>
      <c r="X36" s="22">
        <f t="shared" si="1"/>
        <v>0.83</v>
      </c>
      <c r="Y36" s="21" t="s">
        <v>15</v>
      </c>
    </row>
    <row r="37" spans="1:25" ht="12.75" customHeight="1">
      <c r="A37" s="133">
        <v>7</v>
      </c>
      <c r="B37" s="145" t="s">
        <v>40</v>
      </c>
      <c r="C37" s="106" t="s">
        <v>79</v>
      </c>
      <c r="D37" s="134" t="s">
        <v>83</v>
      </c>
      <c r="E37" s="134" t="s">
        <v>84</v>
      </c>
      <c r="F37" s="134" t="s">
        <v>85</v>
      </c>
      <c r="G37" s="11"/>
      <c r="H37" s="135" t="s">
        <v>86</v>
      </c>
      <c r="I37" s="12">
        <v>355</v>
      </c>
      <c r="J37" s="13" t="s">
        <v>14</v>
      </c>
      <c r="K37" s="12">
        <f>IF(I37="","",I37*0.75)</f>
        <v>266.25</v>
      </c>
      <c r="L37" s="13" t="s">
        <v>14</v>
      </c>
      <c r="M37" s="14"/>
      <c r="N37" s="143">
        <v>22</v>
      </c>
      <c r="O37" s="133" t="s">
        <v>34</v>
      </c>
      <c r="P37" s="112" t="s">
        <v>87</v>
      </c>
      <c r="Q37" s="134" t="s">
        <v>90</v>
      </c>
      <c r="R37" s="134" t="s">
        <v>91</v>
      </c>
      <c r="S37" s="134" t="s">
        <v>92</v>
      </c>
      <c r="T37" s="11"/>
      <c r="U37" s="135" t="s">
        <v>78</v>
      </c>
      <c r="V37" s="12">
        <v>391</v>
      </c>
      <c r="W37" s="13" t="s">
        <v>14</v>
      </c>
      <c r="X37" s="12">
        <f>IF(V37="","",V37*0.75)</f>
        <v>293.25</v>
      </c>
      <c r="Y37" s="13" t="s">
        <v>14</v>
      </c>
    </row>
    <row r="38" spans="1:25" ht="12.75" customHeight="1">
      <c r="A38" s="136"/>
      <c r="B38" s="145"/>
      <c r="C38" s="15" t="s">
        <v>80</v>
      </c>
      <c r="D38" s="134"/>
      <c r="E38" s="134"/>
      <c r="F38" s="134"/>
      <c r="G38" s="11"/>
      <c r="H38" s="135"/>
      <c r="I38" s="16">
        <v>13.4</v>
      </c>
      <c r="J38" s="15" t="s">
        <v>15</v>
      </c>
      <c r="K38" s="16">
        <f>IF(I38="","",ROUND(I38*0.75,2))</f>
        <v>10.05</v>
      </c>
      <c r="L38" s="15" t="s">
        <v>15</v>
      </c>
      <c r="M38" s="24"/>
      <c r="N38" s="133"/>
      <c r="O38" s="133"/>
      <c r="P38" s="15" t="s">
        <v>88</v>
      </c>
      <c r="Q38" s="134"/>
      <c r="R38" s="134"/>
      <c r="S38" s="134"/>
      <c r="T38" s="11"/>
      <c r="U38" s="135"/>
      <c r="V38" s="16">
        <v>18.2</v>
      </c>
      <c r="W38" s="15" t="s">
        <v>15</v>
      </c>
      <c r="X38" s="16">
        <f>IF(V38="","",ROUND(V38*0.75,2))</f>
        <v>13.65</v>
      </c>
      <c r="Y38" s="15" t="s">
        <v>15</v>
      </c>
    </row>
    <row r="39" spans="1:25" ht="12.75" customHeight="1">
      <c r="A39" s="136"/>
      <c r="B39" s="145"/>
      <c r="C39" s="15" t="s">
        <v>81</v>
      </c>
      <c r="D39" s="134"/>
      <c r="E39" s="134"/>
      <c r="F39" s="134"/>
      <c r="G39" s="11"/>
      <c r="H39" s="135"/>
      <c r="I39" s="16">
        <v>8.7</v>
      </c>
      <c r="J39" s="15" t="s">
        <v>15</v>
      </c>
      <c r="K39" s="16">
        <f t="shared" si="0"/>
        <v>6.53</v>
      </c>
      <c r="L39" s="15" t="s">
        <v>15</v>
      </c>
      <c r="M39" s="24"/>
      <c r="N39" s="133"/>
      <c r="O39" s="133"/>
      <c r="P39" s="15" t="s">
        <v>89</v>
      </c>
      <c r="Q39" s="134"/>
      <c r="R39" s="134"/>
      <c r="S39" s="134"/>
      <c r="T39" s="11"/>
      <c r="U39" s="135"/>
      <c r="V39" s="16">
        <v>15.2</v>
      </c>
      <c r="W39" s="15" t="s">
        <v>15</v>
      </c>
      <c r="X39" s="16">
        <f t="shared" si="1"/>
        <v>11.4</v>
      </c>
      <c r="Y39" s="15" t="s">
        <v>15</v>
      </c>
    </row>
    <row r="40" spans="1:25" ht="12.75" customHeight="1">
      <c r="A40" s="136"/>
      <c r="B40" s="145"/>
      <c r="C40" s="15" t="s">
        <v>82</v>
      </c>
      <c r="D40" s="134"/>
      <c r="E40" s="134"/>
      <c r="F40" s="134"/>
      <c r="G40" s="11"/>
      <c r="H40" s="135"/>
      <c r="I40" s="16">
        <v>54.7</v>
      </c>
      <c r="J40" s="15" t="s">
        <v>16</v>
      </c>
      <c r="K40" s="16">
        <f t="shared" si="0"/>
        <v>41.03</v>
      </c>
      <c r="L40" s="15" t="s">
        <v>16</v>
      </c>
      <c r="M40" s="24"/>
      <c r="N40" s="133"/>
      <c r="O40" s="133"/>
      <c r="P40" s="15"/>
      <c r="Q40" s="134"/>
      <c r="R40" s="134"/>
      <c r="S40" s="134"/>
      <c r="T40" s="11"/>
      <c r="U40" s="135"/>
      <c r="V40" s="16">
        <v>44.2</v>
      </c>
      <c r="W40" s="15" t="s">
        <v>16</v>
      </c>
      <c r="X40" s="16">
        <f t="shared" si="1"/>
        <v>33.15</v>
      </c>
      <c r="Y40" s="15" t="s">
        <v>16</v>
      </c>
    </row>
    <row r="41" spans="1:25" ht="12.75" customHeight="1">
      <c r="A41" s="136"/>
      <c r="B41" s="145"/>
      <c r="C41" s="21"/>
      <c r="D41" s="134"/>
      <c r="E41" s="134"/>
      <c r="F41" s="134"/>
      <c r="G41" s="11"/>
      <c r="H41" s="135"/>
      <c r="I41" s="22">
        <v>1.1</v>
      </c>
      <c r="J41" s="21" t="s">
        <v>15</v>
      </c>
      <c r="K41" s="22">
        <f t="shared" si="0"/>
        <v>0.83</v>
      </c>
      <c r="L41" s="21" t="s">
        <v>15</v>
      </c>
      <c r="M41" s="24"/>
      <c r="N41" s="133"/>
      <c r="O41" s="133"/>
      <c r="P41" s="21"/>
      <c r="Q41" s="134"/>
      <c r="R41" s="134"/>
      <c r="S41" s="134"/>
      <c r="T41" s="11"/>
      <c r="U41" s="135"/>
      <c r="V41" s="22">
        <v>1.2</v>
      </c>
      <c r="W41" s="21" t="s">
        <v>15</v>
      </c>
      <c r="X41" s="22">
        <f t="shared" si="1"/>
        <v>0.9</v>
      </c>
      <c r="Y41" s="21" t="s">
        <v>15</v>
      </c>
    </row>
    <row r="42" spans="1:25" ht="12.75" customHeight="1">
      <c r="A42" s="146">
        <v>8</v>
      </c>
      <c r="B42" s="145" t="s">
        <v>34</v>
      </c>
      <c r="C42" s="112" t="s">
        <v>87</v>
      </c>
      <c r="D42" s="134" t="s">
        <v>90</v>
      </c>
      <c r="E42" s="134" t="s">
        <v>91</v>
      </c>
      <c r="F42" s="134" t="s">
        <v>92</v>
      </c>
      <c r="G42" s="11"/>
      <c r="H42" s="135" t="s">
        <v>78</v>
      </c>
      <c r="I42" s="12">
        <v>391</v>
      </c>
      <c r="J42" s="13" t="s">
        <v>14</v>
      </c>
      <c r="K42" s="12">
        <f>IF(I42="","",I42*0.75)</f>
        <v>293.25</v>
      </c>
      <c r="L42" s="13" t="s">
        <v>14</v>
      </c>
      <c r="M42" s="14"/>
      <c r="N42" s="133">
        <v>23</v>
      </c>
      <c r="O42" s="133" t="s">
        <v>35</v>
      </c>
      <c r="P42" s="106" t="s">
        <v>93</v>
      </c>
      <c r="Q42" s="134" t="s">
        <v>96</v>
      </c>
      <c r="R42" s="134" t="s">
        <v>97</v>
      </c>
      <c r="S42" s="134" t="s">
        <v>98</v>
      </c>
      <c r="T42" s="11"/>
      <c r="U42" s="135" t="s">
        <v>86</v>
      </c>
      <c r="V42" s="12">
        <v>421</v>
      </c>
      <c r="W42" s="13" t="s">
        <v>14</v>
      </c>
      <c r="X42" s="12">
        <f>IF(V42="","",V42*0.75)</f>
        <v>315.75</v>
      </c>
      <c r="Y42" s="13" t="s">
        <v>14</v>
      </c>
    </row>
    <row r="43" spans="1:25" ht="12.75" customHeight="1">
      <c r="A43" s="147"/>
      <c r="B43" s="145"/>
      <c r="C43" s="15" t="s">
        <v>88</v>
      </c>
      <c r="D43" s="134"/>
      <c r="E43" s="134"/>
      <c r="F43" s="134"/>
      <c r="G43" s="11"/>
      <c r="H43" s="135"/>
      <c r="I43" s="16">
        <v>18.2</v>
      </c>
      <c r="J43" s="15" t="s">
        <v>15</v>
      </c>
      <c r="K43" s="16">
        <f>IF(I43="","",ROUND(I43*0.75,2))</f>
        <v>13.65</v>
      </c>
      <c r="L43" s="15" t="s">
        <v>15</v>
      </c>
      <c r="M43" s="24"/>
      <c r="N43" s="133"/>
      <c r="O43" s="133"/>
      <c r="P43" s="15" t="s">
        <v>94</v>
      </c>
      <c r="Q43" s="134"/>
      <c r="R43" s="134"/>
      <c r="S43" s="134"/>
      <c r="T43" s="11"/>
      <c r="U43" s="135"/>
      <c r="V43" s="16">
        <v>14.9</v>
      </c>
      <c r="W43" s="15" t="s">
        <v>15</v>
      </c>
      <c r="X43" s="16">
        <f>IF(V43="","",ROUND(V43*0.75,2))</f>
        <v>11.18</v>
      </c>
      <c r="Y43" s="15" t="s">
        <v>15</v>
      </c>
    </row>
    <row r="44" spans="1:25" ht="12.75" customHeight="1">
      <c r="A44" s="147"/>
      <c r="B44" s="145"/>
      <c r="C44" s="15" t="s">
        <v>89</v>
      </c>
      <c r="D44" s="134"/>
      <c r="E44" s="134"/>
      <c r="F44" s="134"/>
      <c r="G44" s="11"/>
      <c r="H44" s="135"/>
      <c r="I44" s="16">
        <v>15.2</v>
      </c>
      <c r="J44" s="15" t="s">
        <v>15</v>
      </c>
      <c r="K44" s="16">
        <f t="shared" si="0"/>
        <v>11.4</v>
      </c>
      <c r="L44" s="15" t="s">
        <v>15</v>
      </c>
      <c r="M44" s="24"/>
      <c r="N44" s="133"/>
      <c r="O44" s="133"/>
      <c r="P44" s="15" t="s">
        <v>55</v>
      </c>
      <c r="Q44" s="134"/>
      <c r="R44" s="134"/>
      <c r="S44" s="134"/>
      <c r="T44" s="11"/>
      <c r="U44" s="135"/>
      <c r="V44" s="16">
        <v>11.3</v>
      </c>
      <c r="W44" s="15" t="s">
        <v>15</v>
      </c>
      <c r="X44" s="16">
        <f t="shared" si="1"/>
        <v>8.48</v>
      </c>
      <c r="Y44" s="15" t="s">
        <v>15</v>
      </c>
    </row>
    <row r="45" spans="1:25" ht="12.75" customHeight="1">
      <c r="A45" s="147"/>
      <c r="B45" s="145"/>
      <c r="C45" s="15"/>
      <c r="D45" s="134"/>
      <c r="E45" s="134"/>
      <c r="F45" s="134"/>
      <c r="G45" s="11"/>
      <c r="H45" s="135"/>
      <c r="I45" s="16">
        <v>44.2</v>
      </c>
      <c r="J45" s="15" t="s">
        <v>16</v>
      </c>
      <c r="K45" s="16">
        <f t="shared" si="0"/>
        <v>33.15</v>
      </c>
      <c r="L45" s="15" t="s">
        <v>16</v>
      </c>
      <c r="M45" s="24"/>
      <c r="N45" s="133"/>
      <c r="O45" s="133"/>
      <c r="P45" s="15" t="s">
        <v>95</v>
      </c>
      <c r="Q45" s="134"/>
      <c r="R45" s="134"/>
      <c r="S45" s="134"/>
      <c r="T45" s="11"/>
      <c r="U45" s="135"/>
      <c r="V45" s="16">
        <v>63.1</v>
      </c>
      <c r="W45" s="15" t="s">
        <v>16</v>
      </c>
      <c r="X45" s="16">
        <f t="shared" si="1"/>
        <v>47.33</v>
      </c>
      <c r="Y45" s="15" t="s">
        <v>16</v>
      </c>
    </row>
    <row r="46" spans="1:25" ht="12.75" customHeight="1">
      <c r="A46" s="147"/>
      <c r="B46" s="145"/>
      <c r="C46" s="21"/>
      <c r="D46" s="134"/>
      <c r="E46" s="134"/>
      <c r="F46" s="134"/>
      <c r="G46" s="11"/>
      <c r="H46" s="135"/>
      <c r="I46" s="22">
        <v>1.2</v>
      </c>
      <c r="J46" s="21" t="s">
        <v>15</v>
      </c>
      <c r="K46" s="22">
        <f t="shared" si="0"/>
        <v>0.9</v>
      </c>
      <c r="L46" s="21" t="s">
        <v>15</v>
      </c>
      <c r="M46" s="24"/>
      <c r="N46" s="133"/>
      <c r="O46" s="133"/>
      <c r="P46" s="21"/>
      <c r="Q46" s="134"/>
      <c r="R46" s="134"/>
      <c r="S46" s="134"/>
      <c r="T46" s="11"/>
      <c r="U46" s="135"/>
      <c r="V46" s="22">
        <v>1.2</v>
      </c>
      <c r="W46" s="21" t="s">
        <v>15</v>
      </c>
      <c r="X46" s="22">
        <f t="shared" si="1"/>
        <v>0.9</v>
      </c>
      <c r="Y46" s="21" t="s">
        <v>15</v>
      </c>
    </row>
    <row r="47" spans="1:25" ht="12.75" customHeight="1">
      <c r="A47" s="133">
        <v>9</v>
      </c>
      <c r="B47" s="145" t="s">
        <v>35</v>
      </c>
      <c r="C47" s="106" t="s">
        <v>93</v>
      </c>
      <c r="D47" s="134" t="s">
        <v>96</v>
      </c>
      <c r="E47" s="134" t="s">
        <v>97</v>
      </c>
      <c r="F47" s="134" t="s">
        <v>98</v>
      </c>
      <c r="G47" s="11"/>
      <c r="H47" s="135" t="s">
        <v>86</v>
      </c>
      <c r="I47" s="12">
        <v>421</v>
      </c>
      <c r="J47" s="13" t="s">
        <v>14</v>
      </c>
      <c r="K47" s="12">
        <f>IF(I47="","",I47*0.75)</f>
        <v>315.75</v>
      </c>
      <c r="L47" s="13" t="s">
        <v>14</v>
      </c>
      <c r="M47" s="14"/>
      <c r="N47" s="133">
        <v>24</v>
      </c>
      <c r="O47" s="133" t="s">
        <v>36</v>
      </c>
      <c r="P47" s="105" t="s">
        <v>99</v>
      </c>
      <c r="Q47" s="134" t="s">
        <v>102</v>
      </c>
      <c r="R47" s="134" t="s">
        <v>103</v>
      </c>
      <c r="S47" s="134" t="s">
        <v>104</v>
      </c>
      <c r="T47" s="11"/>
      <c r="U47" s="135" t="s">
        <v>105</v>
      </c>
      <c r="V47" s="12">
        <v>408</v>
      </c>
      <c r="W47" s="13" t="s">
        <v>14</v>
      </c>
      <c r="X47" s="12">
        <f>IF(V47="","",V47*0.75)</f>
        <v>306</v>
      </c>
      <c r="Y47" s="13" t="s">
        <v>14</v>
      </c>
    </row>
    <row r="48" spans="1:25" ht="12.75" customHeight="1">
      <c r="A48" s="136"/>
      <c r="B48" s="145"/>
      <c r="C48" s="15" t="s">
        <v>94</v>
      </c>
      <c r="D48" s="134"/>
      <c r="E48" s="134"/>
      <c r="F48" s="134"/>
      <c r="G48" s="11"/>
      <c r="H48" s="135"/>
      <c r="I48" s="16">
        <v>14.9</v>
      </c>
      <c r="J48" s="17" t="s">
        <v>15</v>
      </c>
      <c r="K48" s="16">
        <f>IF(I48="","",ROUND(I48*0.75,2))</f>
        <v>11.18</v>
      </c>
      <c r="L48" s="17" t="s">
        <v>15</v>
      </c>
      <c r="M48" s="18"/>
      <c r="N48" s="133"/>
      <c r="O48" s="133"/>
      <c r="P48" s="15" t="s">
        <v>100</v>
      </c>
      <c r="Q48" s="134"/>
      <c r="R48" s="134"/>
      <c r="S48" s="134"/>
      <c r="T48" s="11"/>
      <c r="U48" s="135"/>
      <c r="V48" s="16">
        <v>19.7</v>
      </c>
      <c r="W48" s="15" t="s">
        <v>15</v>
      </c>
      <c r="X48" s="16">
        <f>IF(V48="","",ROUND(V48*0.75,2))</f>
        <v>14.78</v>
      </c>
      <c r="Y48" s="17" t="s">
        <v>15</v>
      </c>
    </row>
    <row r="49" spans="1:25" ht="12.75" customHeight="1">
      <c r="A49" s="136"/>
      <c r="B49" s="145"/>
      <c r="C49" s="15" t="s">
        <v>55</v>
      </c>
      <c r="D49" s="134"/>
      <c r="E49" s="134"/>
      <c r="F49" s="134"/>
      <c r="G49" s="11"/>
      <c r="H49" s="135"/>
      <c r="I49" s="16">
        <v>11.3</v>
      </c>
      <c r="J49" s="17" t="s">
        <v>15</v>
      </c>
      <c r="K49" s="16">
        <f t="shared" si="0"/>
        <v>8.48</v>
      </c>
      <c r="L49" s="17" t="s">
        <v>15</v>
      </c>
      <c r="M49" s="18"/>
      <c r="N49" s="133"/>
      <c r="O49" s="133"/>
      <c r="P49" s="15" t="s">
        <v>101</v>
      </c>
      <c r="Q49" s="134"/>
      <c r="R49" s="134"/>
      <c r="S49" s="134"/>
      <c r="T49" s="11"/>
      <c r="U49" s="135"/>
      <c r="V49" s="16">
        <v>7.4</v>
      </c>
      <c r="W49" s="15" t="s">
        <v>15</v>
      </c>
      <c r="X49" s="16">
        <f t="shared" si="1"/>
        <v>5.55</v>
      </c>
      <c r="Y49" s="17" t="s">
        <v>15</v>
      </c>
    </row>
    <row r="50" spans="1:25" ht="12.75" customHeight="1">
      <c r="A50" s="136"/>
      <c r="B50" s="145"/>
      <c r="C50" s="15" t="s">
        <v>95</v>
      </c>
      <c r="D50" s="134"/>
      <c r="E50" s="134"/>
      <c r="F50" s="134"/>
      <c r="G50" s="11"/>
      <c r="H50" s="135"/>
      <c r="I50" s="16">
        <v>63.1</v>
      </c>
      <c r="J50" s="17" t="s">
        <v>16</v>
      </c>
      <c r="K50" s="16">
        <f t="shared" si="0"/>
        <v>47.33</v>
      </c>
      <c r="L50" s="17" t="s">
        <v>16</v>
      </c>
      <c r="M50" s="18"/>
      <c r="N50" s="133"/>
      <c r="O50" s="133"/>
      <c r="P50" s="15"/>
      <c r="Q50" s="134"/>
      <c r="R50" s="134"/>
      <c r="S50" s="134"/>
      <c r="T50" s="11"/>
      <c r="U50" s="135"/>
      <c r="V50" s="16">
        <v>63.2</v>
      </c>
      <c r="W50" s="15" t="s">
        <v>16</v>
      </c>
      <c r="X50" s="16">
        <f t="shared" si="1"/>
        <v>47.4</v>
      </c>
      <c r="Y50" s="17" t="s">
        <v>16</v>
      </c>
    </row>
    <row r="51" spans="1:25" ht="12.75" customHeight="1">
      <c r="A51" s="136"/>
      <c r="B51" s="145"/>
      <c r="C51" s="21"/>
      <c r="D51" s="134"/>
      <c r="E51" s="134"/>
      <c r="F51" s="134"/>
      <c r="G51" s="11"/>
      <c r="H51" s="135"/>
      <c r="I51" s="22">
        <v>1.2</v>
      </c>
      <c r="J51" s="23" t="s">
        <v>15</v>
      </c>
      <c r="K51" s="22">
        <f t="shared" si="0"/>
        <v>0.9</v>
      </c>
      <c r="L51" s="23" t="s">
        <v>15</v>
      </c>
      <c r="M51" s="18"/>
      <c r="N51" s="133"/>
      <c r="O51" s="133"/>
      <c r="P51" s="21"/>
      <c r="Q51" s="134"/>
      <c r="R51" s="134"/>
      <c r="S51" s="134"/>
      <c r="T51" s="11"/>
      <c r="U51" s="135"/>
      <c r="V51" s="22">
        <v>1.3</v>
      </c>
      <c r="W51" s="21" t="s">
        <v>15</v>
      </c>
      <c r="X51" s="22">
        <f t="shared" si="1"/>
        <v>0.98</v>
      </c>
      <c r="Y51" s="23" t="s">
        <v>15</v>
      </c>
    </row>
    <row r="52" spans="1:25" ht="12.75" customHeight="1">
      <c r="A52" s="133">
        <v>10</v>
      </c>
      <c r="B52" s="145" t="s">
        <v>36</v>
      </c>
      <c r="C52" s="105" t="s">
        <v>99</v>
      </c>
      <c r="D52" s="134" t="s">
        <v>102</v>
      </c>
      <c r="E52" s="134" t="s">
        <v>103</v>
      </c>
      <c r="F52" s="134" t="s">
        <v>104</v>
      </c>
      <c r="G52" s="11"/>
      <c r="H52" s="135" t="s">
        <v>105</v>
      </c>
      <c r="I52" s="12">
        <v>408</v>
      </c>
      <c r="J52" s="13" t="s">
        <v>14</v>
      </c>
      <c r="K52" s="12">
        <f>IF(I52="","",I52*0.75)</f>
        <v>306</v>
      </c>
      <c r="L52" s="13" t="s">
        <v>14</v>
      </c>
      <c r="M52" s="14"/>
      <c r="N52" s="133">
        <v>25</v>
      </c>
      <c r="O52" s="133" t="s">
        <v>37</v>
      </c>
      <c r="P52" s="102" t="s">
        <v>106</v>
      </c>
      <c r="Q52" s="134" t="s">
        <v>109</v>
      </c>
      <c r="R52" s="134" t="s">
        <v>110</v>
      </c>
      <c r="S52" s="134" t="s">
        <v>134</v>
      </c>
      <c r="T52" s="11"/>
      <c r="U52" s="135" t="s">
        <v>47</v>
      </c>
      <c r="V52" s="12">
        <v>403</v>
      </c>
      <c r="W52" s="13" t="s">
        <v>14</v>
      </c>
      <c r="X52" s="12">
        <f>IF(V52="","",V52*0.75)</f>
        <v>302.25</v>
      </c>
      <c r="Y52" s="13" t="s">
        <v>14</v>
      </c>
    </row>
    <row r="53" spans="1:25" ht="12.75" customHeight="1">
      <c r="A53" s="136"/>
      <c r="B53" s="145"/>
      <c r="C53" s="15" t="s">
        <v>100</v>
      </c>
      <c r="D53" s="134"/>
      <c r="E53" s="134"/>
      <c r="F53" s="134"/>
      <c r="G53" s="11"/>
      <c r="H53" s="135"/>
      <c r="I53" s="16">
        <v>19.7</v>
      </c>
      <c r="J53" s="15" t="s">
        <v>15</v>
      </c>
      <c r="K53" s="16">
        <f>IF(I53="","",ROUND(I53*0.75,2))</f>
        <v>14.78</v>
      </c>
      <c r="L53" s="15" t="s">
        <v>15</v>
      </c>
      <c r="M53" s="24"/>
      <c r="N53" s="133"/>
      <c r="O53" s="133"/>
      <c r="P53" s="15" t="s">
        <v>107</v>
      </c>
      <c r="Q53" s="134"/>
      <c r="R53" s="134"/>
      <c r="S53" s="134"/>
      <c r="T53" s="11"/>
      <c r="U53" s="135"/>
      <c r="V53" s="16">
        <v>15.5</v>
      </c>
      <c r="W53" s="15" t="s">
        <v>15</v>
      </c>
      <c r="X53" s="16">
        <f>IF(V53="","",ROUND(V53*0.75,2))</f>
        <v>11.63</v>
      </c>
      <c r="Y53" s="15" t="s">
        <v>15</v>
      </c>
    </row>
    <row r="54" spans="1:25" ht="12.75" customHeight="1">
      <c r="A54" s="136"/>
      <c r="B54" s="145"/>
      <c r="C54" s="15" t="s">
        <v>101</v>
      </c>
      <c r="D54" s="134"/>
      <c r="E54" s="134"/>
      <c r="F54" s="134"/>
      <c r="G54" s="11"/>
      <c r="H54" s="135"/>
      <c r="I54" s="16">
        <v>7.4</v>
      </c>
      <c r="J54" s="15" t="s">
        <v>15</v>
      </c>
      <c r="K54" s="16">
        <f t="shared" si="0"/>
        <v>5.55</v>
      </c>
      <c r="L54" s="15" t="s">
        <v>15</v>
      </c>
      <c r="M54" s="24"/>
      <c r="N54" s="133"/>
      <c r="O54" s="133"/>
      <c r="P54" s="15" t="s">
        <v>55</v>
      </c>
      <c r="Q54" s="134"/>
      <c r="R54" s="134"/>
      <c r="S54" s="134"/>
      <c r="T54" s="11"/>
      <c r="U54" s="135"/>
      <c r="V54" s="16">
        <v>8.7</v>
      </c>
      <c r="W54" s="15" t="s">
        <v>15</v>
      </c>
      <c r="X54" s="16">
        <f t="shared" si="1"/>
        <v>6.53</v>
      </c>
      <c r="Y54" s="15" t="s">
        <v>15</v>
      </c>
    </row>
    <row r="55" spans="1:25" ht="12.75" customHeight="1">
      <c r="A55" s="136"/>
      <c r="B55" s="145"/>
      <c r="C55" s="15"/>
      <c r="D55" s="134"/>
      <c r="E55" s="134"/>
      <c r="F55" s="134"/>
      <c r="G55" s="11"/>
      <c r="H55" s="135"/>
      <c r="I55" s="16">
        <v>63.2</v>
      </c>
      <c r="J55" s="15" t="s">
        <v>16</v>
      </c>
      <c r="K55" s="16">
        <f t="shared" si="0"/>
        <v>47.4</v>
      </c>
      <c r="L55" s="15" t="s">
        <v>16</v>
      </c>
      <c r="M55" s="24"/>
      <c r="N55" s="133"/>
      <c r="O55" s="133"/>
      <c r="P55" s="15" t="s">
        <v>108</v>
      </c>
      <c r="Q55" s="134"/>
      <c r="R55" s="134"/>
      <c r="S55" s="134"/>
      <c r="T55" s="11"/>
      <c r="U55" s="135"/>
      <c r="V55" s="16">
        <v>64.7</v>
      </c>
      <c r="W55" s="15" t="s">
        <v>16</v>
      </c>
      <c r="X55" s="16">
        <f t="shared" si="1"/>
        <v>48.53</v>
      </c>
      <c r="Y55" s="15" t="s">
        <v>16</v>
      </c>
    </row>
    <row r="56" spans="1:25" ht="12.75" customHeight="1">
      <c r="A56" s="136"/>
      <c r="B56" s="145"/>
      <c r="C56" s="21"/>
      <c r="D56" s="134"/>
      <c r="E56" s="134"/>
      <c r="F56" s="134"/>
      <c r="G56" s="11"/>
      <c r="H56" s="135"/>
      <c r="I56" s="22">
        <v>1.3</v>
      </c>
      <c r="J56" s="21" t="s">
        <v>15</v>
      </c>
      <c r="K56" s="22">
        <f t="shared" si="0"/>
        <v>0.98</v>
      </c>
      <c r="L56" s="21" t="s">
        <v>15</v>
      </c>
      <c r="M56" s="24"/>
      <c r="N56" s="133"/>
      <c r="O56" s="133"/>
      <c r="P56" s="21"/>
      <c r="Q56" s="134"/>
      <c r="R56" s="134"/>
      <c r="S56" s="134"/>
      <c r="T56" s="11"/>
      <c r="U56" s="135"/>
      <c r="V56" s="22">
        <v>1.3</v>
      </c>
      <c r="W56" s="21" t="s">
        <v>15</v>
      </c>
      <c r="X56" s="22">
        <f t="shared" si="1"/>
        <v>0.98</v>
      </c>
      <c r="Y56" s="21" t="s">
        <v>15</v>
      </c>
    </row>
    <row r="57" spans="1:25" ht="12.75" customHeight="1">
      <c r="A57" s="133">
        <v>11</v>
      </c>
      <c r="B57" s="145" t="s">
        <v>37</v>
      </c>
      <c r="C57" s="103" t="s">
        <v>106</v>
      </c>
      <c r="D57" s="134" t="s">
        <v>109</v>
      </c>
      <c r="E57" s="134" t="s">
        <v>110</v>
      </c>
      <c r="F57" s="134" t="s">
        <v>111</v>
      </c>
      <c r="G57" s="11"/>
      <c r="H57" s="135" t="s">
        <v>47</v>
      </c>
      <c r="I57" s="12">
        <v>402</v>
      </c>
      <c r="J57" s="13" t="s">
        <v>14</v>
      </c>
      <c r="K57" s="12">
        <f>IF(I57="","",I57*0.75)</f>
        <v>301.5</v>
      </c>
      <c r="L57" s="13" t="s">
        <v>14</v>
      </c>
      <c r="M57" s="14"/>
      <c r="N57" s="133">
        <v>26</v>
      </c>
      <c r="O57" s="133" t="s">
        <v>38</v>
      </c>
      <c r="P57" s="25" t="s">
        <v>112</v>
      </c>
      <c r="Q57" s="134" t="s">
        <v>114</v>
      </c>
      <c r="R57" s="134" t="s">
        <v>115</v>
      </c>
      <c r="S57" s="134" t="s">
        <v>116</v>
      </c>
      <c r="T57" s="11"/>
      <c r="U57" s="135" t="s">
        <v>47</v>
      </c>
      <c r="V57" s="12">
        <v>400</v>
      </c>
      <c r="W57" s="13" t="s">
        <v>14</v>
      </c>
      <c r="X57" s="12">
        <f>IF(V57="","",V57*0.75)</f>
        <v>300</v>
      </c>
      <c r="Y57" s="13" t="s">
        <v>14</v>
      </c>
    </row>
    <row r="58" spans="1:25" ht="12.75" customHeight="1">
      <c r="A58" s="136"/>
      <c r="B58" s="145"/>
      <c r="C58" s="15" t="s">
        <v>107</v>
      </c>
      <c r="D58" s="134"/>
      <c r="E58" s="134"/>
      <c r="F58" s="134"/>
      <c r="G58" s="11"/>
      <c r="H58" s="135"/>
      <c r="I58" s="16">
        <v>15.9</v>
      </c>
      <c r="J58" s="15" t="s">
        <v>15</v>
      </c>
      <c r="K58" s="16">
        <f>IF(I58="","",ROUND(I58*0.75,2))</f>
        <v>11.93</v>
      </c>
      <c r="L58" s="15" t="s">
        <v>15</v>
      </c>
      <c r="M58" s="24"/>
      <c r="N58" s="133"/>
      <c r="O58" s="133"/>
      <c r="P58" s="104" t="s">
        <v>113</v>
      </c>
      <c r="Q58" s="134"/>
      <c r="R58" s="134"/>
      <c r="S58" s="134"/>
      <c r="T58" s="11"/>
      <c r="U58" s="135"/>
      <c r="V58" s="16">
        <v>11.9</v>
      </c>
      <c r="W58" s="15" t="s">
        <v>15</v>
      </c>
      <c r="X58" s="16">
        <f>IF(V58="","",ROUND(V58*0.75,2))</f>
        <v>8.93</v>
      </c>
      <c r="Y58" s="15" t="s">
        <v>15</v>
      </c>
    </row>
    <row r="59" spans="1:25" ht="12.75" customHeight="1">
      <c r="A59" s="136"/>
      <c r="B59" s="145"/>
      <c r="C59" s="15" t="s">
        <v>55</v>
      </c>
      <c r="D59" s="134"/>
      <c r="E59" s="134"/>
      <c r="F59" s="134"/>
      <c r="G59" s="11"/>
      <c r="H59" s="135"/>
      <c r="I59" s="16">
        <v>8.8</v>
      </c>
      <c r="J59" s="15" t="s">
        <v>15</v>
      </c>
      <c r="K59" s="16">
        <f t="shared" si="0"/>
        <v>6.6</v>
      </c>
      <c r="L59" s="15" t="s">
        <v>15</v>
      </c>
      <c r="M59" s="24"/>
      <c r="N59" s="133"/>
      <c r="O59" s="133"/>
      <c r="P59" s="15" t="s">
        <v>56</v>
      </c>
      <c r="Q59" s="134"/>
      <c r="R59" s="134"/>
      <c r="S59" s="134"/>
      <c r="T59" s="11"/>
      <c r="U59" s="135"/>
      <c r="V59" s="16">
        <v>12.2</v>
      </c>
      <c r="W59" s="15" t="s">
        <v>15</v>
      </c>
      <c r="X59" s="16">
        <f t="shared" si="1"/>
        <v>9.15</v>
      </c>
      <c r="Y59" s="15" t="s">
        <v>15</v>
      </c>
    </row>
    <row r="60" spans="1:25" ht="12.75" customHeight="1">
      <c r="A60" s="136"/>
      <c r="B60" s="145"/>
      <c r="C60" s="15" t="s">
        <v>108</v>
      </c>
      <c r="D60" s="134"/>
      <c r="E60" s="134"/>
      <c r="F60" s="134"/>
      <c r="G60" s="11"/>
      <c r="H60" s="135"/>
      <c r="I60" s="16">
        <v>64.3</v>
      </c>
      <c r="J60" s="15" t="s">
        <v>16</v>
      </c>
      <c r="K60" s="16">
        <f t="shared" si="0"/>
        <v>48.23</v>
      </c>
      <c r="L60" s="15" t="s">
        <v>16</v>
      </c>
      <c r="M60" s="24"/>
      <c r="N60" s="133"/>
      <c r="O60" s="133"/>
      <c r="P60" s="15"/>
      <c r="Q60" s="134"/>
      <c r="R60" s="134"/>
      <c r="S60" s="134"/>
      <c r="T60" s="11"/>
      <c r="U60" s="135"/>
      <c r="V60" s="16">
        <v>58.6</v>
      </c>
      <c r="W60" s="15" t="s">
        <v>16</v>
      </c>
      <c r="X60" s="16">
        <f t="shared" si="1"/>
        <v>43.95</v>
      </c>
      <c r="Y60" s="15" t="s">
        <v>16</v>
      </c>
    </row>
    <row r="61" spans="1:25" ht="12.75" customHeight="1">
      <c r="A61" s="136"/>
      <c r="B61" s="145"/>
      <c r="C61" s="21"/>
      <c r="D61" s="134"/>
      <c r="E61" s="134"/>
      <c r="F61" s="134"/>
      <c r="G61" s="11"/>
      <c r="H61" s="135"/>
      <c r="I61" s="22">
        <v>1.3</v>
      </c>
      <c r="J61" s="21" t="s">
        <v>15</v>
      </c>
      <c r="K61" s="22">
        <f t="shared" si="0"/>
        <v>0.98</v>
      </c>
      <c r="L61" s="21" t="s">
        <v>15</v>
      </c>
      <c r="M61" s="24"/>
      <c r="N61" s="133"/>
      <c r="O61" s="133"/>
      <c r="P61" s="21"/>
      <c r="Q61" s="134"/>
      <c r="R61" s="134"/>
      <c r="S61" s="134"/>
      <c r="T61" s="11"/>
      <c r="U61" s="135"/>
      <c r="V61" s="22">
        <v>1.5</v>
      </c>
      <c r="W61" s="21" t="s">
        <v>15</v>
      </c>
      <c r="X61" s="22">
        <f t="shared" si="1"/>
        <v>1.13</v>
      </c>
      <c r="Y61" s="21" t="s">
        <v>15</v>
      </c>
    </row>
    <row r="62" spans="1:25" ht="12.75" customHeight="1">
      <c r="A62" s="133">
        <v>12</v>
      </c>
      <c r="B62" s="145" t="s">
        <v>38</v>
      </c>
      <c r="C62" s="25" t="s">
        <v>112</v>
      </c>
      <c r="D62" s="134" t="s">
        <v>114</v>
      </c>
      <c r="E62" s="134" t="s">
        <v>115</v>
      </c>
      <c r="F62" s="134" t="s">
        <v>116</v>
      </c>
      <c r="G62" s="11"/>
      <c r="H62" s="135" t="s">
        <v>47</v>
      </c>
      <c r="I62" s="12">
        <v>400</v>
      </c>
      <c r="J62" s="13" t="s">
        <v>14</v>
      </c>
      <c r="K62" s="12">
        <f>IF(I62="","",I62*0.75)</f>
        <v>300</v>
      </c>
      <c r="L62" s="13" t="s">
        <v>14</v>
      </c>
      <c r="M62" s="14"/>
      <c r="N62" s="133">
        <v>27</v>
      </c>
      <c r="O62" s="133" t="s">
        <v>39</v>
      </c>
      <c r="P62" s="108" t="s">
        <v>117</v>
      </c>
      <c r="Q62" s="134" t="s">
        <v>121</v>
      </c>
      <c r="R62" s="134" t="s">
        <v>122</v>
      </c>
      <c r="S62" s="134" t="s">
        <v>123</v>
      </c>
      <c r="T62" s="11"/>
      <c r="U62" s="135" t="s">
        <v>72</v>
      </c>
      <c r="V62" s="12">
        <v>399</v>
      </c>
      <c r="W62" s="13" t="s">
        <v>14</v>
      </c>
      <c r="X62" s="12">
        <f>IF(V62="","",V62*0.75)</f>
        <v>299.25</v>
      </c>
      <c r="Y62" s="13" t="s">
        <v>14</v>
      </c>
    </row>
    <row r="63" spans="1:25" ht="12.75" customHeight="1">
      <c r="A63" s="136"/>
      <c r="B63" s="145"/>
      <c r="C63" s="104" t="s">
        <v>113</v>
      </c>
      <c r="D63" s="134"/>
      <c r="E63" s="134"/>
      <c r="F63" s="134"/>
      <c r="G63" s="11"/>
      <c r="H63" s="135"/>
      <c r="I63" s="16">
        <v>11.9</v>
      </c>
      <c r="J63" s="15" t="s">
        <v>15</v>
      </c>
      <c r="K63" s="16">
        <f>IF(I63="","",ROUND(I63*0.75,2))</f>
        <v>8.93</v>
      </c>
      <c r="L63" s="15" t="s">
        <v>15</v>
      </c>
      <c r="M63" s="24"/>
      <c r="N63" s="133"/>
      <c r="O63" s="133"/>
      <c r="P63" s="15" t="s">
        <v>118</v>
      </c>
      <c r="Q63" s="134"/>
      <c r="R63" s="134"/>
      <c r="S63" s="134"/>
      <c r="T63" s="11"/>
      <c r="U63" s="135"/>
      <c r="V63" s="16">
        <v>13.6</v>
      </c>
      <c r="W63" s="15" t="s">
        <v>15</v>
      </c>
      <c r="X63" s="16">
        <f>IF(V63="","",ROUND(V63*0.75,2))</f>
        <v>10.2</v>
      </c>
      <c r="Y63" s="15" t="s">
        <v>15</v>
      </c>
    </row>
    <row r="64" spans="1:25" ht="12.75" customHeight="1">
      <c r="A64" s="136"/>
      <c r="B64" s="145"/>
      <c r="C64" s="15" t="s">
        <v>56</v>
      </c>
      <c r="D64" s="134"/>
      <c r="E64" s="134"/>
      <c r="F64" s="134"/>
      <c r="G64" s="11"/>
      <c r="H64" s="135"/>
      <c r="I64" s="16">
        <v>12.2</v>
      </c>
      <c r="J64" s="15" t="s">
        <v>15</v>
      </c>
      <c r="K64" s="16">
        <f t="shared" si="0"/>
        <v>9.15</v>
      </c>
      <c r="L64" s="15" t="s">
        <v>15</v>
      </c>
      <c r="M64" s="24"/>
      <c r="N64" s="133"/>
      <c r="O64" s="133"/>
      <c r="P64" s="15" t="s">
        <v>119</v>
      </c>
      <c r="Q64" s="134"/>
      <c r="R64" s="134"/>
      <c r="S64" s="134"/>
      <c r="T64" s="11"/>
      <c r="U64" s="135"/>
      <c r="V64" s="16">
        <v>9</v>
      </c>
      <c r="W64" s="15" t="s">
        <v>15</v>
      </c>
      <c r="X64" s="16">
        <f t="shared" si="1"/>
        <v>6.75</v>
      </c>
      <c r="Y64" s="15" t="s">
        <v>15</v>
      </c>
    </row>
    <row r="65" spans="1:25" ht="12.75" customHeight="1">
      <c r="A65" s="136"/>
      <c r="B65" s="145"/>
      <c r="C65" s="15"/>
      <c r="D65" s="134"/>
      <c r="E65" s="134"/>
      <c r="F65" s="134"/>
      <c r="G65" s="11"/>
      <c r="H65" s="135"/>
      <c r="I65" s="16">
        <v>58.6</v>
      </c>
      <c r="J65" s="15" t="s">
        <v>16</v>
      </c>
      <c r="K65" s="16">
        <f t="shared" si="0"/>
        <v>43.95</v>
      </c>
      <c r="L65" s="15" t="s">
        <v>16</v>
      </c>
      <c r="M65" s="24"/>
      <c r="N65" s="133"/>
      <c r="O65" s="133"/>
      <c r="P65" s="15" t="s">
        <v>120</v>
      </c>
      <c r="Q65" s="134"/>
      <c r="R65" s="134"/>
      <c r="S65" s="134"/>
      <c r="T65" s="11"/>
      <c r="U65" s="135"/>
      <c r="V65" s="16">
        <v>63.8</v>
      </c>
      <c r="W65" s="15" t="s">
        <v>15</v>
      </c>
      <c r="X65" s="16">
        <f t="shared" si="1"/>
        <v>47.85</v>
      </c>
      <c r="Y65" s="15"/>
    </row>
    <row r="66" spans="1:25" ht="12.75" customHeight="1">
      <c r="A66" s="136"/>
      <c r="B66" s="145"/>
      <c r="C66" s="21"/>
      <c r="D66" s="134"/>
      <c r="E66" s="134"/>
      <c r="F66" s="134"/>
      <c r="G66" s="11"/>
      <c r="H66" s="135"/>
      <c r="I66" s="22">
        <v>1.5</v>
      </c>
      <c r="J66" s="21" t="s">
        <v>15</v>
      </c>
      <c r="K66" s="22">
        <f t="shared" si="0"/>
        <v>1.13</v>
      </c>
      <c r="L66" s="21" t="s">
        <v>15</v>
      </c>
      <c r="M66" s="24"/>
      <c r="N66" s="133"/>
      <c r="O66" s="133"/>
      <c r="P66" s="21"/>
      <c r="Q66" s="134"/>
      <c r="R66" s="134"/>
      <c r="S66" s="134"/>
      <c r="T66" s="11"/>
      <c r="U66" s="135"/>
      <c r="V66" s="22">
        <v>0.9</v>
      </c>
      <c r="W66" s="21" t="s">
        <v>15</v>
      </c>
      <c r="X66" s="22">
        <f t="shared" si="1"/>
        <v>0.68</v>
      </c>
      <c r="Y66" s="21" t="s">
        <v>15</v>
      </c>
    </row>
    <row r="67" spans="1:25" ht="12.75" customHeight="1">
      <c r="A67" s="133">
        <v>13</v>
      </c>
      <c r="B67" s="145" t="s">
        <v>39</v>
      </c>
      <c r="C67" s="106" t="s">
        <v>117</v>
      </c>
      <c r="D67" s="134" t="s">
        <v>121</v>
      </c>
      <c r="E67" s="134" t="s">
        <v>122</v>
      </c>
      <c r="F67" s="134" t="s">
        <v>123</v>
      </c>
      <c r="G67" s="11"/>
      <c r="H67" s="135" t="s">
        <v>72</v>
      </c>
      <c r="I67" s="12">
        <v>398</v>
      </c>
      <c r="J67" s="13" t="s">
        <v>14</v>
      </c>
      <c r="K67" s="12">
        <f>IF(I67="","",I67*0.75)</f>
        <v>298.5</v>
      </c>
      <c r="L67" s="13" t="s">
        <v>14</v>
      </c>
      <c r="M67" s="14"/>
      <c r="N67" s="133">
        <v>28</v>
      </c>
      <c r="O67" s="133" t="s">
        <v>40</v>
      </c>
      <c r="P67" s="110" t="s">
        <v>135</v>
      </c>
      <c r="Q67" s="134" t="s">
        <v>114</v>
      </c>
      <c r="R67" s="134" t="s">
        <v>125</v>
      </c>
      <c r="S67" s="134" t="s">
        <v>126</v>
      </c>
      <c r="T67" s="11"/>
      <c r="U67" s="135" t="s">
        <v>127</v>
      </c>
      <c r="V67" s="12">
        <v>399</v>
      </c>
      <c r="W67" s="13" t="s">
        <v>14</v>
      </c>
      <c r="X67" s="12">
        <f>IF(V67="","",V67*0.75)</f>
        <v>299.25</v>
      </c>
      <c r="Y67" s="13" t="s">
        <v>14</v>
      </c>
    </row>
    <row r="68" spans="1:25" ht="12.75" customHeight="1">
      <c r="A68" s="136"/>
      <c r="B68" s="145"/>
      <c r="C68" s="15" t="s">
        <v>118</v>
      </c>
      <c r="D68" s="134"/>
      <c r="E68" s="134"/>
      <c r="F68" s="134"/>
      <c r="G68" s="11"/>
      <c r="H68" s="135"/>
      <c r="I68" s="16">
        <v>13.6</v>
      </c>
      <c r="J68" s="15" t="s">
        <v>15</v>
      </c>
      <c r="K68" s="16">
        <f>IF(I68="","",ROUND(I68*0.75,2))</f>
        <v>10.2</v>
      </c>
      <c r="L68" s="15" t="s">
        <v>15</v>
      </c>
      <c r="M68" s="24"/>
      <c r="N68" s="133"/>
      <c r="O68" s="133"/>
      <c r="P68" s="15" t="s">
        <v>124</v>
      </c>
      <c r="Q68" s="137"/>
      <c r="R68" s="137"/>
      <c r="S68" s="137"/>
      <c r="T68" s="20"/>
      <c r="U68" s="135"/>
      <c r="V68" s="16">
        <v>14.3</v>
      </c>
      <c r="W68" s="15" t="s">
        <v>15</v>
      </c>
      <c r="X68" s="16">
        <f>IF(V68="","",ROUND(V68*0.75,2))</f>
        <v>10.73</v>
      </c>
      <c r="Y68" s="15" t="s">
        <v>15</v>
      </c>
    </row>
    <row r="69" spans="1:25" ht="12.75" customHeight="1">
      <c r="A69" s="136"/>
      <c r="B69" s="145"/>
      <c r="C69" s="15" t="s">
        <v>119</v>
      </c>
      <c r="D69" s="134"/>
      <c r="E69" s="134"/>
      <c r="F69" s="134"/>
      <c r="G69" s="11"/>
      <c r="H69" s="135"/>
      <c r="I69" s="16">
        <v>9</v>
      </c>
      <c r="J69" s="15" t="s">
        <v>15</v>
      </c>
      <c r="K69" s="16">
        <f t="shared" si="0"/>
        <v>6.75</v>
      </c>
      <c r="L69" s="15" t="s">
        <v>15</v>
      </c>
      <c r="M69" s="24"/>
      <c r="N69" s="133"/>
      <c r="O69" s="133"/>
      <c r="P69" s="15" t="s">
        <v>55</v>
      </c>
      <c r="Q69" s="137"/>
      <c r="R69" s="137"/>
      <c r="S69" s="137"/>
      <c r="T69" s="20"/>
      <c r="U69" s="135"/>
      <c r="V69" s="16">
        <v>13.3999999999999</v>
      </c>
      <c r="W69" s="15" t="s">
        <v>15</v>
      </c>
      <c r="X69" s="16">
        <f t="shared" si="1"/>
        <v>10.05</v>
      </c>
      <c r="Y69" s="15" t="s">
        <v>15</v>
      </c>
    </row>
    <row r="70" spans="1:25" ht="12.75" customHeight="1">
      <c r="A70" s="136"/>
      <c r="B70" s="145"/>
      <c r="C70" s="15" t="s">
        <v>120</v>
      </c>
      <c r="D70" s="134"/>
      <c r="E70" s="134"/>
      <c r="F70" s="134"/>
      <c r="G70" s="11"/>
      <c r="H70" s="135"/>
      <c r="I70" s="16">
        <v>63.6</v>
      </c>
      <c r="J70" s="15" t="s">
        <v>16</v>
      </c>
      <c r="K70" s="16">
        <f t="shared" si="0"/>
        <v>47.7</v>
      </c>
      <c r="L70" s="15" t="s">
        <v>16</v>
      </c>
      <c r="M70" s="24"/>
      <c r="N70" s="133"/>
      <c r="O70" s="133"/>
      <c r="P70" s="15" t="s">
        <v>56</v>
      </c>
      <c r="Q70" s="137"/>
      <c r="R70" s="137"/>
      <c r="S70" s="137"/>
      <c r="T70" s="20"/>
      <c r="U70" s="135"/>
      <c r="V70" s="16">
        <v>52.9</v>
      </c>
      <c r="W70" s="15" t="s">
        <v>15</v>
      </c>
      <c r="X70" s="16">
        <f t="shared" si="1"/>
        <v>39.68</v>
      </c>
      <c r="Y70" s="15"/>
    </row>
    <row r="71" spans="1:25" ht="12.75" customHeight="1">
      <c r="A71" s="136"/>
      <c r="B71" s="145"/>
      <c r="C71" s="21"/>
      <c r="D71" s="134"/>
      <c r="E71" s="134"/>
      <c r="F71" s="134"/>
      <c r="G71" s="11"/>
      <c r="H71" s="135"/>
      <c r="I71" s="22">
        <v>0.9</v>
      </c>
      <c r="J71" s="21" t="s">
        <v>15</v>
      </c>
      <c r="K71" s="22">
        <f t="shared" si="0"/>
        <v>0.68</v>
      </c>
      <c r="L71" s="21" t="s">
        <v>15</v>
      </c>
      <c r="M71" s="24"/>
      <c r="N71" s="151"/>
      <c r="O71" s="151"/>
      <c r="P71" s="15"/>
      <c r="Q71" s="148"/>
      <c r="R71" s="148"/>
      <c r="S71" s="148"/>
      <c r="T71" s="72"/>
      <c r="U71" s="149"/>
      <c r="V71" s="16">
        <v>1.29999999999999</v>
      </c>
      <c r="W71" s="15" t="s">
        <v>15</v>
      </c>
      <c r="X71" s="16">
        <f t="shared" si="1"/>
        <v>0.97</v>
      </c>
      <c r="Y71" s="15" t="s">
        <v>15</v>
      </c>
    </row>
    <row r="72" spans="1:25" ht="12.75" customHeight="1">
      <c r="A72" s="138" t="s">
        <v>505</v>
      </c>
      <c r="B72" s="141" t="s">
        <v>504</v>
      </c>
      <c r="C72" s="111" t="s">
        <v>364</v>
      </c>
      <c r="D72" s="134" t="s">
        <v>114</v>
      </c>
      <c r="E72" s="134" t="s">
        <v>125</v>
      </c>
      <c r="F72" s="134" t="s">
        <v>126</v>
      </c>
      <c r="G72" s="11"/>
      <c r="H72" s="135" t="s">
        <v>127</v>
      </c>
      <c r="I72" s="12">
        <v>399</v>
      </c>
      <c r="J72" s="13" t="s">
        <v>14</v>
      </c>
      <c r="K72" s="12">
        <f>IF(I72="","",I72*0.75)</f>
        <v>299.25</v>
      </c>
      <c r="L72" s="13" t="s">
        <v>14</v>
      </c>
      <c r="M72" s="14"/>
      <c r="N72" s="80"/>
      <c r="O72" s="81"/>
      <c r="P72" s="62"/>
      <c r="Q72" s="82"/>
      <c r="R72" s="82"/>
      <c r="S72" s="82"/>
      <c r="T72" s="77"/>
      <c r="U72" s="83"/>
      <c r="V72" s="78"/>
      <c r="W72" s="79"/>
      <c r="X72" s="78"/>
      <c r="Y72" s="79"/>
    </row>
    <row r="73" spans="1:25" ht="12.75" customHeight="1">
      <c r="A73" s="139"/>
      <c r="B73" s="142"/>
      <c r="C73" s="15" t="s">
        <v>124</v>
      </c>
      <c r="D73" s="137"/>
      <c r="E73" s="137"/>
      <c r="F73" s="137"/>
      <c r="G73" s="20"/>
      <c r="H73" s="150"/>
      <c r="I73" s="16">
        <v>14.3</v>
      </c>
      <c r="J73" s="15" t="s">
        <v>15</v>
      </c>
      <c r="K73" s="16">
        <f>IF(I73="","",ROUND(I73*0.75,2))</f>
        <v>10.73</v>
      </c>
      <c r="L73" s="15" t="s">
        <v>15</v>
      </c>
      <c r="M73" s="24"/>
      <c r="N73" s="84"/>
      <c r="O73" s="18"/>
      <c r="P73" s="24"/>
      <c r="Q73" s="89"/>
      <c r="R73" s="89"/>
      <c r="S73" s="89"/>
      <c r="T73" s="76"/>
      <c r="U73" s="87"/>
      <c r="V73" s="75"/>
      <c r="W73" s="24"/>
      <c r="X73" s="75"/>
      <c r="Y73" s="24"/>
    </row>
    <row r="74" spans="1:25" ht="12.75" customHeight="1">
      <c r="A74" s="139"/>
      <c r="B74" s="142"/>
      <c r="C74" s="15" t="s">
        <v>55</v>
      </c>
      <c r="D74" s="137"/>
      <c r="E74" s="137"/>
      <c r="F74" s="137"/>
      <c r="G74" s="20"/>
      <c r="H74" s="150"/>
      <c r="I74" s="16">
        <v>13.4</v>
      </c>
      <c r="J74" s="15" t="s">
        <v>15</v>
      </c>
      <c r="K74" s="16">
        <f t="shared" si="0"/>
        <v>10.05</v>
      </c>
      <c r="L74" s="15" t="s">
        <v>15</v>
      </c>
      <c r="M74" s="24"/>
      <c r="N74" s="152" t="s">
        <v>31</v>
      </c>
      <c r="O74" s="152"/>
      <c r="P74" s="152"/>
      <c r="Q74" s="152"/>
      <c r="R74" s="152"/>
      <c r="S74" s="152"/>
      <c r="T74" s="152"/>
      <c r="U74" s="152"/>
      <c r="V74" s="152"/>
      <c r="W74" s="152"/>
      <c r="X74" s="75"/>
      <c r="Y74" s="24"/>
    </row>
    <row r="75" spans="1:25" ht="12.75" customHeight="1">
      <c r="A75" s="139"/>
      <c r="B75" s="142"/>
      <c r="C75" s="15" t="s">
        <v>56</v>
      </c>
      <c r="D75" s="137"/>
      <c r="E75" s="137"/>
      <c r="F75" s="137"/>
      <c r="G75" s="20"/>
      <c r="H75" s="150"/>
      <c r="I75" s="16">
        <v>52.9</v>
      </c>
      <c r="J75" s="15" t="s">
        <v>16</v>
      </c>
      <c r="K75" s="16">
        <f t="shared" si="0"/>
        <v>39.68</v>
      </c>
      <c r="L75" s="15" t="s">
        <v>16</v>
      </c>
      <c r="M75" s="24"/>
      <c r="N75" s="152"/>
      <c r="O75" s="152"/>
      <c r="P75" s="152"/>
      <c r="Q75" s="152"/>
      <c r="R75" s="152"/>
      <c r="S75" s="152"/>
      <c r="T75" s="152"/>
      <c r="U75" s="152"/>
      <c r="V75" s="152"/>
      <c r="W75" s="152"/>
      <c r="X75" s="75"/>
      <c r="Y75" s="24"/>
    </row>
    <row r="76" spans="1:25" ht="12.75" customHeight="1">
      <c r="A76" s="140"/>
      <c r="B76" s="142"/>
      <c r="C76" s="21"/>
      <c r="D76" s="137"/>
      <c r="E76" s="137"/>
      <c r="F76" s="137"/>
      <c r="G76" s="20"/>
      <c r="H76" s="150"/>
      <c r="I76" s="22">
        <v>1.3</v>
      </c>
      <c r="J76" s="21" t="s">
        <v>15</v>
      </c>
      <c r="K76" s="22">
        <f t="shared" si="0"/>
        <v>0.98</v>
      </c>
      <c r="L76" s="21" t="s">
        <v>15</v>
      </c>
      <c r="M76" s="24"/>
      <c r="N76" s="41" t="s">
        <v>32</v>
      </c>
      <c r="O76" s="42"/>
      <c r="P76" s="18"/>
      <c r="Q76" s="43"/>
      <c r="R76" s="43"/>
      <c r="S76" s="43"/>
      <c r="T76" s="43"/>
      <c r="U76" s="43"/>
      <c r="V76" s="44"/>
      <c r="W76" s="18"/>
      <c r="X76" s="75"/>
      <c r="Y76" s="24"/>
    </row>
    <row r="77" spans="1:25" ht="12.75" customHeight="1">
      <c r="A77" s="133">
        <v>15</v>
      </c>
      <c r="B77" s="133" t="s">
        <v>34</v>
      </c>
      <c r="C77" s="102" t="s">
        <v>41</v>
      </c>
      <c r="D77" s="134" t="s">
        <v>44</v>
      </c>
      <c r="E77" s="134" t="s">
        <v>45</v>
      </c>
      <c r="F77" s="134" t="s">
        <v>46</v>
      </c>
      <c r="G77" s="11"/>
      <c r="H77" s="135" t="s">
        <v>47</v>
      </c>
      <c r="I77" s="12">
        <v>375</v>
      </c>
      <c r="J77" s="13" t="s">
        <v>14</v>
      </c>
      <c r="K77" s="12">
        <f>IF(I77="","",I77*0.75)</f>
        <v>281.25</v>
      </c>
      <c r="L77" s="13" t="s">
        <v>14</v>
      </c>
      <c r="M77" s="14"/>
      <c r="N77" s="14" t="s">
        <v>33</v>
      </c>
      <c r="O77" s="42"/>
      <c r="P77" s="18"/>
      <c r="Q77" s="43"/>
      <c r="R77" s="43"/>
      <c r="S77" s="43"/>
      <c r="T77" s="43"/>
      <c r="U77" s="43"/>
      <c r="V77" s="44"/>
      <c r="W77" s="18"/>
      <c r="X77" s="74"/>
      <c r="Y77" s="14"/>
    </row>
    <row r="78" spans="1:25" ht="12.75" customHeight="1">
      <c r="A78" s="133"/>
      <c r="B78" s="133"/>
      <c r="C78" s="15" t="s">
        <v>42</v>
      </c>
      <c r="D78" s="134"/>
      <c r="E78" s="134"/>
      <c r="F78" s="134"/>
      <c r="G78" s="11"/>
      <c r="H78" s="135"/>
      <c r="I78" s="16">
        <v>15.2</v>
      </c>
      <c r="J78" s="15" t="s">
        <v>15</v>
      </c>
      <c r="K78" s="16">
        <f>IF(I78="","",ROUND(I78*0.75,2))</f>
        <v>11.4</v>
      </c>
      <c r="L78" s="15" t="s">
        <v>15</v>
      </c>
      <c r="M78" s="24"/>
      <c r="N78" s="46" t="s">
        <v>136</v>
      </c>
      <c r="O78" s="46"/>
      <c r="P78" s="46"/>
      <c r="Q78" s="46"/>
      <c r="R78" s="46"/>
      <c r="S78" s="46"/>
      <c r="T78" s="46"/>
      <c r="U78" s="46"/>
      <c r="V78" s="46"/>
      <c r="W78" s="46"/>
      <c r="X78" s="75"/>
      <c r="Y78" s="24"/>
    </row>
    <row r="79" spans="1:25" ht="12.75" customHeight="1">
      <c r="A79" s="133"/>
      <c r="B79" s="133"/>
      <c r="C79" s="15" t="s">
        <v>43</v>
      </c>
      <c r="D79" s="134"/>
      <c r="E79" s="134"/>
      <c r="F79" s="134"/>
      <c r="G79" s="11"/>
      <c r="H79" s="135"/>
      <c r="I79" s="16">
        <v>8.1</v>
      </c>
      <c r="J79" s="15" t="s">
        <v>15</v>
      </c>
      <c r="K79" s="16">
        <f>IF(I79="","",ROUND(I79*0.75,2))</f>
        <v>6.08</v>
      </c>
      <c r="L79" s="15" t="s">
        <v>15</v>
      </c>
      <c r="M79" s="24"/>
      <c r="N79" s="47" t="s">
        <v>137</v>
      </c>
      <c r="O79" s="46"/>
      <c r="P79" s="46"/>
      <c r="Q79" s="46"/>
      <c r="R79" s="46"/>
      <c r="S79" s="46"/>
      <c r="T79" s="46"/>
      <c r="U79" s="46"/>
      <c r="V79" s="46"/>
      <c r="W79" s="46"/>
      <c r="X79" s="75"/>
      <c r="Y79" s="24"/>
    </row>
    <row r="80" spans="1:25" ht="12.75" customHeight="1">
      <c r="A80" s="133"/>
      <c r="B80" s="133"/>
      <c r="C80" s="15"/>
      <c r="D80" s="134"/>
      <c r="E80" s="134"/>
      <c r="F80" s="134"/>
      <c r="G80" s="11"/>
      <c r="H80" s="135"/>
      <c r="I80" s="16">
        <v>58.2</v>
      </c>
      <c r="J80" s="15" t="s">
        <v>16</v>
      </c>
      <c r="K80" s="16">
        <f>IF(I80="","",ROUND(I80*0.75,2))</f>
        <v>43.65</v>
      </c>
      <c r="L80" s="15" t="s">
        <v>16</v>
      </c>
      <c r="M80" s="24"/>
      <c r="N80" s="84"/>
      <c r="O80" s="18"/>
      <c r="P80" s="24"/>
      <c r="Q80" s="88"/>
      <c r="R80" s="88"/>
      <c r="S80" s="85"/>
      <c r="T80" s="73"/>
      <c r="U80" s="86"/>
      <c r="V80" s="75"/>
      <c r="W80" s="24"/>
      <c r="X80" s="75"/>
      <c r="Y80" s="24"/>
    </row>
    <row r="81" spans="1:25" ht="12.75" customHeight="1">
      <c r="A81" s="133"/>
      <c r="B81" s="133"/>
      <c r="C81" s="21"/>
      <c r="D81" s="134"/>
      <c r="E81" s="134"/>
      <c r="F81" s="134"/>
      <c r="G81" s="11"/>
      <c r="H81" s="135"/>
      <c r="I81" s="22">
        <v>0.9</v>
      </c>
      <c r="J81" s="21" t="s">
        <v>15</v>
      </c>
      <c r="K81" s="22">
        <f>IF(I81="","",ROUND(I81*0.75,2))</f>
        <v>0.68</v>
      </c>
      <c r="L81" s="21" t="s">
        <v>15</v>
      </c>
      <c r="M81" s="24"/>
      <c r="N81" s="84"/>
      <c r="O81" s="18"/>
      <c r="P81" s="24"/>
      <c r="Q81" s="88"/>
      <c r="R81" s="88"/>
      <c r="S81" s="85"/>
      <c r="T81" s="73"/>
      <c r="U81" s="86"/>
      <c r="V81" s="75"/>
      <c r="W81" s="24"/>
      <c r="X81" s="75"/>
      <c r="Y81" s="24"/>
    </row>
    <row r="82" spans="1:25" ht="12.75" customHeight="1">
      <c r="A82" s="133" t="s">
        <v>17</v>
      </c>
      <c r="B82" s="133"/>
      <c r="C82" s="26" t="s">
        <v>18</v>
      </c>
      <c r="D82" s="153" t="s">
        <v>19</v>
      </c>
      <c r="E82" s="154"/>
      <c r="F82" s="154"/>
      <c r="G82" s="154"/>
      <c r="H82" s="154"/>
      <c r="I82" s="155"/>
      <c r="J82" s="28"/>
      <c r="K82" s="4"/>
      <c r="L82" s="4"/>
      <c r="N82" s="84"/>
      <c r="O82" s="18"/>
      <c r="P82" s="24"/>
      <c r="Q82" s="89"/>
      <c r="R82" s="89"/>
      <c r="S82" s="89"/>
      <c r="T82" s="76"/>
      <c r="U82" s="87"/>
      <c r="V82" s="74"/>
      <c r="W82" s="14"/>
      <c r="X82" s="74"/>
      <c r="Y82" s="14"/>
    </row>
    <row r="83" spans="1:25" ht="12.75" customHeight="1">
      <c r="A83" s="133"/>
      <c r="B83" s="133"/>
      <c r="C83" s="26" t="s">
        <v>20</v>
      </c>
      <c r="D83" s="9" t="s">
        <v>21</v>
      </c>
      <c r="E83" s="9" t="s">
        <v>22</v>
      </c>
      <c r="F83" s="9" t="s">
        <v>23</v>
      </c>
      <c r="G83" s="9"/>
      <c r="H83" s="9" t="s">
        <v>24</v>
      </c>
      <c r="I83" s="9" t="s">
        <v>25</v>
      </c>
      <c r="J83" s="28"/>
      <c r="K83" s="29"/>
      <c r="L83" s="4"/>
      <c r="N83" s="84"/>
      <c r="O83" s="18"/>
      <c r="P83" s="24"/>
      <c r="Q83" s="89"/>
      <c r="R83" s="89"/>
      <c r="S83" s="89"/>
      <c r="T83" s="76"/>
      <c r="U83" s="87"/>
      <c r="V83" s="75"/>
      <c r="W83" s="24"/>
      <c r="X83" s="75"/>
      <c r="Y83" s="24"/>
    </row>
    <row r="84" spans="1:25" ht="12.75" customHeight="1">
      <c r="A84" s="27" t="s">
        <v>26</v>
      </c>
      <c r="B84" s="30" t="s">
        <v>27</v>
      </c>
      <c r="C84" s="31" t="s">
        <v>28</v>
      </c>
      <c r="D84" s="32">
        <f>10904/28</f>
        <v>389.42857142857144</v>
      </c>
      <c r="E84" s="33">
        <f>411.4/28</f>
        <v>14.692857142857141</v>
      </c>
      <c r="F84" s="33">
        <f>294.5/28</f>
        <v>10.517857142857142</v>
      </c>
      <c r="G84" s="33"/>
      <c r="H84" s="33">
        <f>1599.5/28</f>
        <v>57.125</v>
      </c>
      <c r="I84" s="33">
        <f>33.5/28</f>
        <v>1.1964285714285714</v>
      </c>
      <c r="J84" s="34"/>
      <c r="K84" s="35"/>
      <c r="L84" s="4"/>
      <c r="N84" s="84"/>
      <c r="O84" s="18"/>
      <c r="P84" s="24"/>
      <c r="Q84" s="89"/>
      <c r="R84" s="89"/>
      <c r="S84" s="89"/>
      <c r="T84" s="76"/>
      <c r="U84" s="87"/>
      <c r="V84" s="75"/>
      <c r="W84" s="24"/>
      <c r="X84" s="75"/>
      <c r="Y84" s="24"/>
    </row>
    <row r="85" spans="1:25" ht="12.75" customHeight="1">
      <c r="A85" s="27" t="s">
        <v>29</v>
      </c>
      <c r="B85" s="30" t="s">
        <v>27</v>
      </c>
      <c r="C85" s="31" t="s">
        <v>30</v>
      </c>
      <c r="D85" s="32">
        <f aca="true" t="shared" si="2" ref="D85:I85">+D84*0.75</f>
        <v>292.07142857142856</v>
      </c>
      <c r="E85" s="33">
        <f t="shared" si="2"/>
        <v>11.019642857142856</v>
      </c>
      <c r="F85" s="33">
        <f t="shared" si="2"/>
        <v>7.888392857142857</v>
      </c>
      <c r="G85" s="33">
        <f t="shared" si="2"/>
        <v>0</v>
      </c>
      <c r="H85" s="33">
        <f t="shared" si="2"/>
        <v>42.84375</v>
      </c>
      <c r="I85" s="33">
        <f t="shared" si="2"/>
        <v>0.8973214285714286</v>
      </c>
      <c r="J85" s="34"/>
      <c r="K85" s="35"/>
      <c r="L85" s="4"/>
      <c r="N85" s="84"/>
      <c r="O85" s="18"/>
      <c r="P85" s="24"/>
      <c r="Q85" s="89"/>
      <c r="R85" s="89"/>
      <c r="S85" s="89"/>
      <c r="T85" s="76"/>
      <c r="U85" s="87"/>
      <c r="V85" s="75"/>
      <c r="W85" s="24"/>
      <c r="X85" s="75"/>
      <c r="Y85" s="24"/>
    </row>
    <row r="86" spans="1:25" ht="12.75" customHeight="1">
      <c r="A86" s="36"/>
      <c r="B86" s="37"/>
      <c r="C86" s="38"/>
      <c r="D86" s="39"/>
      <c r="E86" s="40"/>
      <c r="F86" s="40"/>
      <c r="G86" s="40"/>
      <c r="H86" s="40"/>
      <c r="I86" s="34"/>
      <c r="J86" s="34"/>
      <c r="K86" s="35"/>
      <c r="L86" s="4"/>
      <c r="X86" s="75"/>
      <c r="Y86" s="24"/>
    </row>
    <row r="87" spans="24:26" ht="12.75" customHeight="1">
      <c r="X87" s="34"/>
      <c r="Y87" s="28"/>
      <c r="Z87" s="4"/>
    </row>
    <row r="88" spans="24:26" ht="12.75" customHeight="1">
      <c r="X88" s="34"/>
      <c r="Y88" s="28"/>
      <c r="Z88" s="4"/>
    </row>
    <row r="89" spans="24:26" ht="12.75" customHeight="1">
      <c r="X89" s="45"/>
      <c r="Y89" s="45"/>
      <c r="Z89" s="4"/>
    </row>
    <row r="90" spans="24:26" ht="12.75" customHeight="1">
      <c r="X90" s="45"/>
      <c r="Y90" s="45"/>
      <c r="Z90" s="4"/>
    </row>
    <row r="91" ht="12.75" customHeight="1">
      <c r="X91" s="2"/>
    </row>
    <row r="92" ht="12.75" customHeight="1">
      <c r="X92" s="2"/>
    </row>
    <row r="93" spans="18:22" ht="12.75" customHeight="1">
      <c r="R93" s="3"/>
      <c r="V93" s="2"/>
    </row>
    <row r="94" spans="18:22" ht="13.5">
      <c r="R94" s="3"/>
      <c r="V94" s="2"/>
    </row>
  </sheetData>
  <sheetProtection/>
  <mergeCells count="191">
    <mergeCell ref="A72:A76"/>
    <mergeCell ref="A82:B83"/>
    <mergeCell ref="D82:I82"/>
    <mergeCell ref="A77:A81"/>
    <mergeCell ref="B77:B81"/>
    <mergeCell ref="D77:D81"/>
    <mergeCell ref="E77:E81"/>
    <mergeCell ref="F77:F81"/>
    <mergeCell ref="H77:H81"/>
    <mergeCell ref="B72:B76"/>
    <mergeCell ref="D72:D76"/>
    <mergeCell ref="E72:E76"/>
    <mergeCell ref="F72:F76"/>
    <mergeCell ref="H72:H76"/>
    <mergeCell ref="N67:N71"/>
    <mergeCell ref="H67:H71"/>
    <mergeCell ref="N74:W75"/>
    <mergeCell ref="O67:O71"/>
    <mergeCell ref="Q67:Q71"/>
    <mergeCell ref="R67:R71"/>
    <mergeCell ref="S67:S71"/>
    <mergeCell ref="U67:U71"/>
    <mergeCell ref="A67:A71"/>
    <mergeCell ref="B67:B71"/>
    <mergeCell ref="D67:D71"/>
    <mergeCell ref="E67:E71"/>
    <mergeCell ref="F67:F71"/>
    <mergeCell ref="N62:N66"/>
    <mergeCell ref="O62:O66"/>
    <mergeCell ref="Q62:Q66"/>
    <mergeCell ref="R62:R66"/>
    <mergeCell ref="S62:S66"/>
    <mergeCell ref="U62:U66"/>
    <mergeCell ref="A62:A66"/>
    <mergeCell ref="B62:B66"/>
    <mergeCell ref="D62:D66"/>
    <mergeCell ref="E62:E66"/>
    <mergeCell ref="F62:F66"/>
    <mergeCell ref="H62:H66"/>
    <mergeCell ref="N57:N61"/>
    <mergeCell ref="O57:O61"/>
    <mergeCell ref="Q57:Q61"/>
    <mergeCell ref="R57:R61"/>
    <mergeCell ref="S57:S61"/>
    <mergeCell ref="U57:U61"/>
    <mergeCell ref="A57:A61"/>
    <mergeCell ref="B57:B61"/>
    <mergeCell ref="D57:D61"/>
    <mergeCell ref="E57:E61"/>
    <mergeCell ref="F57:F61"/>
    <mergeCell ref="H57:H61"/>
    <mergeCell ref="N52:N56"/>
    <mergeCell ref="O52:O56"/>
    <mergeCell ref="Q52:Q56"/>
    <mergeCell ref="R52:R56"/>
    <mergeCell ref="S52:S56"/>
    <mergeCell ref="U52:U56"/>
    <mergeCell ref="A52:A56"/>
    <mergeCell ref="B52:B56"/>
    <mergeCell ref="D52:D56"/>
    <mergeCell ref="E52:E56"/>
    <mergeCell ref="F52:F56"/>
    <mergeCell ref="H52:H56"/>
    <mergeCell ref="N47:N51"/>
    <mergeCell ref="O47:O51"/>
    <mergeCell ref="Q47:Q51"/>
    <mergeCell ref="R47:R51"/>
    <mergeCell ref="S47:S51"/>
    <mergeCell ref="U47:U51"/>
    <mergeCell ref="A47:A51"/>
    <mergeCell ref="B47:B51"/>
    <mergeCell ref="D47:D51"/>
    <mergeCell ref="E47:E51"/>
    <mergeCell ref="F47:F51"/>
    <mergeCell ref="H47:H51"/>
    <mergeCell ref="N42:N46"/>
    <mergeCell ref="O42:O46"/>
    <mergeCell ref="Q42:Q46"/>
    <mergeCell ref="R42:R46"/>
    <mergeCell ref="S42:S46"/>
    <mergeCell ref="U42:U46"/>
    <mergeCell ref="A42:A46"/>
    <mergeCell ref="B42:B46"/>
    <mergeCell ref="D42:D46"/>
    <mergeCell ref="E42:E46"/>
    <mergeCell ref="F42:F46"/>
    <mergeCell ref="H42:H46"/>
    <mergeCell ref="N37:N41"/>
    <mergeCell ref="O37:O41"/>
    <mergeCell ref="Q37:Q41"/>
    <mergeCell ref="R37:R41"/>
    <mergeCell ref="S37:S41"/>
    <mergeCell ref="U37:U41"/>
    <mergeCell ref="A37:A41"/>
    <mergeCell ref="B37:B41"/>
    <mergeCell ref="D37:D41"/>
    <mergeCell ref="E37:E41"/>
    <mergeCell ref="F37:F41"/>
    <mergeCell ref="H37:H41"/>
    <mergeCell ref="N32:N36"/>
    <mergeCell ref="O32:O36"/>
    <mergeCell ref="Q32:Q36"/>
    <mergeCell ref="R32:R36"/>
    <mergeCell ref="S32:S36"/>
    <mergeCell ref="U32:U36"/>
    <mergeCell ref="A32:A36"/>
    <mergeCell ref="B32:B36"/>
    <mergeCell ref="D32:D36"/>
    <mergeCell ref="E32:E36"/>
    <mergeCell ref="F32:F36"/>
    <mergeCell ref="H32:H36"/>
    <mergeCell ref="N27:N31"/>
    <mergeCell ref="O27:O31"/>
    <mergeCell ref="Q27:Q31"/>
    <mergeCell ref="R27:R31"/>
    <mergeCell ref="S27:S31"/>
    <mergeCell ref="U27:U31"/>
    <mergeCell ref="A27:A31"/>
    <mergeCell ref="B27:B31"/>
    <mergeCell ref="D27:D31"/>
    <mergeCell ref="E27:E31"/>
    <mergeCell ref="F27:F31"/>
    <mergeCell ref="H27:H31"/>
    <mergeCell ref="N22:N26"/>
    <mergeCell ref="O22:O26"/>
    <mergeCell ref="Q22:Q26"/>
    <mergeCell ref="R22:R26"/>
    <mergeCell ref="S22:S26"/>
    <mergeCell ref="U22:U26"/>
    <mergeCell ref="A22:A26"/>
    <mergeCell ref="B22:B26"/>
    <mergeCell ref="D22:D26"/>
    <mergeCell ref="E22:E26"/>
    <mergeCell ref="F22:F26"/>
    <mergeCell ref="H22:H26"/>
    <mergeCell ref="N17:N21"/>
    <mergeCell ref="O17:O21"/>
    <mergeCell ref="Q17:Q21"/>
    <mergeCell ref="R17:R21"/>
    <mergeCell ref="S17:S21"/>
    <mergeCell ref="U17:U21"/>
    <mergeCell ref="A17:A21"/>
    <mergeCell ref="B17:B21"/>
    <mergeCell ref="D17:D21"/>
    <mergeCell ref="E17:E21"/>
    <mergeCell ref="F17:F21"/>
    <mergeCell ref="H17:H21"/>
    <mergeCell ref="N12:N16"/>
    <mergeCell ref="O12:O16"/>
    <mergeCell ref="Q12:Q16"/>
    <mergeCell ref="R12:R16"/>
    <mergeCell ref="S12:S16"/>
    <mergeCell ref="U12:U16"/>
    <mergeCell ref="A12:A16"/>
    <mergeCell ref="B12:B16"/>
    <mergeCell ref="D12:D16"/>
    <mergeCell ref="E12:E16"/>
    <mergeCell ref="F12:F16"/>
    <mergeCell ref="H12:H16"/>
    <mergeCell ref="N7:N11"/>
    <mergeCell ref="O7:O11"/>
    <mergeCell ref="Q7:Q11"/>
    <mergeCell ref="R7:R11"/>
    <mergeCell ref="S7:S11"/>
    <mergeCell ref="U7:U11"/>
    <mergeCell ref="A7:A11"/>
    <mergeCell ref="B7:B11"/>
    <mergeCell ref="D7:D11"/>
    <mergeCell ref="E7:E11"/>
    <mergeCell ref="F7:F11"/>
    <mergeCell ref="H7:H11"/>
    <mergeCell ref="N2:N6"/>
    <mergeCell ref="O2:O6"/>
    <mergeCell ref="P2:P6"/>
    <mergeCell ref="Q2:S2"/>
    <mergeCell ref="V2:V6"/>
    <mergeCell ref="X2:X6"/>
    <mergeCell ref="Q3:Q6"/>
    <mergeCell ref="R3:R6"/>
    <mergeCell ref="S3:T6"/>
    <mergeCell ref="U3:U6"/>
    <mergeCell ref="A2:A6"/>
    <mergeCell ref="B2:B6"/>
    <mergeCell ref="C2:C6"/>
    <mergeCell ref="D2:F2"/>
    <mergeCell ref="I2:I6"/>
    <mergeCell ref="K2:K6"/>
    <mergeCell ref="D3:D6"/>
    <mergeCell ref="E3:E6"/>
    <mergeCell ref="F3:G6"/>
    <mergeCell ref="H3:H6"/>
  </mergeCells>
  <printOptions horizontalCentered="1" verticalCentered="1"/>
  <pageMargins left="0.3937007874015748" right="0.3937007874015748" top="0.3937007874015748" bottom="0.3937007874015748" header="0" footer="0"/>
  <pageSetup fitToHeight="1" fitToWidth="1" horizontalDpi="600" verticalDpi="600" orientation="landscape" paperSize="12"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104"/>
  <sheetViews>
    <sheetView view="pageBreakPreview" zoomScaleSheetLayoutView="100" zoomScalePageLayoutView="0" workbookViewId="0" topLeftCell="A49">
      <selection activeCell="F87" sqref="F87"/>
    </sheetView>
  </sheetViews>
  <sheetFormatPr defaultColWidth="9.140625" defaultRowHeight="15"/>
  <cols>
    <col min="1" max="1" width="4.421875" style="1" bestFit="1" customWidth="1"/>
    <col min="2" max="2" width="3.421875" style="2" bestFit="1" customWidth="1"/>
    <col min="3" max="3" width="26.57421875" style="2" customWidth="1"/>
    <col min="4" max="5" width="15.57421875" style="2" customWidth="1"/>
    <col min="6" max="6" width="16.8515625" style="2" customWidth="1"/>
    <col min="7" max="7" width="15.57421875" style="2" customWidth="1"/>
    <col min="8" max="8" width="10.57421875" style="2" customWidth="1"/>
    <col min="9" max="9" width="7.140625" style="3" bestFit="1" customWidth="1"/>
    <col min="10" max="10" width="6.57421875" style="2" customWidth="1"/>
    <col min="11" max="11" width="8.57421875" style="3" bestFit="1" customWidth="1"/>
    <col min="12" max="12" width="6.57421875" style="2" customWidth="1"/>
    <col min="13" max="13" width="2.28125" style="2" customWidth="1"/>
    <col min="14" max="14" width="4.421875" style="47" bestFit="1" customWidth="1"/>
    <col min="15" max="15" width="3.421875" style="2" bestFit="1" customWidth="1"/>
    <col min="16" max="16" width="26.57421875" style="2" customWidth="1"/>
    <col min="17" max="18" width="15.57421875" style="2" customWidth="1"/>
    <col min="19" max="19" width="16.8515625" style="2" customWidth="1"/>
    <col min="20" max="20" width="15.57421875" style="2" customWidth="1"/>
    <col min="21" max="21" width="10.57421875" style="2" customWidth="1"/>
    <col min="22" max="22" width="7.140625" style="3" customWidth="1"/>
    <col min="23" max="23" width="6.57421875" style="2" customWidth="1"/>
    <col min="24" max="24" width="7.140625" style="3" bestFit="1" customWidth="1"/>
    <col min="25" max="25" width="6.57421875" style="2" customWidth="1"/>
    <col min="26" max="16384" width="9.00390625" style="2" customWidth="1"/>
  </cols>
  <sheetData>
    <row r="1" ht="33.75" customHeight="1">
      <c r="N1" s="1"/>
    </row>
    <row r="2" spans="1:25" s="1" customFormat="1" ht="12.75" customHeight="1">
      <c r="A2" s="122" t="s">
        <v>138</v>
      </c>
      <c r="B2" s="123" t="s">
        <v>1</v>
      </c>
      <c r="C2" s="124"/>
      <c r="D2" s="125" t="s">
        <v>2</v>
      </c>
      <c r="E2" s="125"/>
      <c r="F2" s="125"/>
      <c r="G2" s="48"/>
      <c r="H2" s="6"/>
      <c r="I2" s="143" t="s">
        <v>3</v>
      </c>
      <c r="J2" s="26" t="s">
        <v>139</v>
      </c>
      <c r="K2" s="143" t="s">
        <v>5</v>
      </c>
      <c r="L2" s="26" t="s">
        <v>139</v>
      </c>
      <c r="M2" s="8"/>
      <c r="N2" s="122" t="s">
        <v>138</v>
      </c>
      <c r="O2" s="123" t="s">
        <v>1</v>
      </c>
      <c r="P2" s="124"/>
      <c r="Q2" s="125" t="s">
        <v>2</v>
      </c>
      <c r="R2" s="125"/>
      <c r="S2" s="125"/>
      <c r="T2" s="48"/>
      <c r="U2" s="6"/>
      <c r="V2" s="143" t="s">
        <v>3</v>
      </c>
      <c r="W2" s="26" t="s">
        <v>139</v>
      </c>
      <c r="X2" s="143" t="s">
        <v>5</v>
      </c>
      <c r="Y2" s="26" t="s">
        <v>139</v>
      </c>
    </row>
    <row r="3" spans="1:25" s="1" customFormat="1" ht="12.75" customHeight="1">
      <c r="A3" s="122"/>
      <c r="B3" s="123"/>
      <c r="C3" s="124"/>
      <c r="D3" s="127" t="s">
        <v>6</v>
      </c>
      <c r="E3" s="128" t="s">
        <v>7</v>
      </c>
      <c r="F3" s="129" t="s">
        <v>8</v>
      </c>
      <c r="G3" s="156" t="s">
        <v>140</v>
      </c>
      <c r="H3" s="131" t="s">
        <v>9</v>
      </c>
      <c r="I3" s="143"/>
      <c r="J3" s="26" t="s">
        <v>10</v>
      </c>
      <c r="K3" s="143"/>
      <c r="L3" s="26" t="s">
        <v>10</v>
      </c>
      <c r="M3" s="8"/>
      <c r="N3" s="122"/>
      <c r="O3" s="123"/>
      <c r="P3" s="124"/>
      <c r="Q3" s="127" t="s">
        <v>6</v>
      </c>
      <c r="R3" s="128" t="s">
        <v>7</v>
      </c>
      <c r="S3" s="129" t="s">
        <v>8</v>
      </c>
      <c r="T3" s="156" t="s">
        <v>140</v>
      </c>
      <c r="U3" s="131" t="s">
        <v>9</v>
      </c>
      <c r="V3" s="143"/>
      <c r="W3" s="26" t="s">
        <v>10</v>
      </c>
      <c r="X3" s="143"/>
      <c r="Y3" s="26" t="s">
        <v>10</v>
      </c>
    </row>
    <row r="4" spans="1:25" s="1" customFormat="1" ht="12.75" customHeight="1">
      <c r="A4" s="122"/>
      <c r="B4" s="123"/>
      <c r="C4" s="124"/>
      <c r="D4" s="127"/>
      <c r="E4" s="128"/>
      <c r="F4" s="129"/>
      <c r="G4" s="156"/>
      <c r="H4" s="131"/>
      <c r="I4" s="143"/>
      <c r="J4" s="26" t="s">
        <v>11</v>
      </c>
      <c r="K4" s="143"/>
      <c r="L4" s="26" t="s">
        <v>11</v>
      </c>
      <c r="M4" s="8"/>
      <c r="N4" s="122"/>
      <c r="O4" s="123"/>
      <c r="P4" s="124"/>
      <c r="Q4" s="127"/>
      <c r="R4" s="128"/>
      <c r="S4" s="129"/>
      <c r="T4" s="156"/>
      <c r="U4" s="131"/>
      <c r="V4" s="143"/>
      <c r="W4" s="26" t="s">
        <v>11</v>
      </c>
      <c r="X4" s="143"/>
      <c r="Y4" s="26" t="s">
        <v>11</v>
      </c>
    </row>
    <row r="5" spans="1:25" s="1" customFormat="1" ht="12.75" customHeight="1">
      <c r="A5" s="122"/>
      <c r="B5" s="123"/>
      <c r="C5" s="124"/>
      <c r="D5" s="127"/>
      <c r="E5" s="128"/>
      <c r="F5" s="129"/>
      <c r="G5" s="156"/>
      <c r="H5" s="131"/>
      <c r="I5" s="143"/>
      <c r="J5" s="26" t="s">
        <v>12</v>
      </c>
      <c r="K5" s="143"/>
      <c r="L5" s="26" t="s">
        <v>12</v>
      </c>
      <c r="M5" s="8"/>
      <c r="N5" s="122"/>
      <c r="O5" s="123"/>
      <c r="P5" s="124"/>
      <c r="Q5" s="127"/>
      <c r="R5" s="128"/>
      <c r="S5" s="129"/>
      <c r="T5" s="156"/>
      <c r="U5" s="131"/>
      <c r="V5" s="143"/>
      <c r="W5" s="26" t="s">
        <v>12</v>
      </c>
      <c r="X5" s="143"/>
      <c r="Y5" s="26" t="s">
        <v>12</v>
      </c>
    </row>
    <row r="6" spans="1:25" s="1" customFormat="1" ht="12.75" customHeight="1">
      <c r="A6" s="122"/>
      <c r="B6" s="123"/>
      <c r="C6" s="124"/>
      <c r="D6" s="127"/>
      <c r="E6" s="128"/>
      <c r="F6" s="129"/>
      <c r="G6" s="156"/>
      <c r="H6" s="131"/>
      <c r="I6" s="143"/>
      <c r="J6" s="26" t="s">
        <v>13</v>
      </c>
      <c r="K6" s="143"/>
      <c r="L6" s="26" t="s">
        <v>13</v>
      </c>
      <c r="M6" s="8"/>
      <c r="N6" s="122"/>
      <c r="O6" s="123"/>
      <c r="P6" s="124"/>
      <c r="Q6" s="127"/>
      <c r="R6" s="128"/>
      <c r="S6" s="129"/>
      <c r="T6" s="156"/>
      <c r="U6" s="131"/>
      <c r="V6" s="143"/>
      <c r="W6" s="26" t="s">
        <v>13</v>
      </c>
      <c r="X6" s="143"/>
      <c r="Y6" s="26" t="s">
        <v>13</v>
      </c>
    </row>
    <row r="7" spans="1:25" ht="12.75" customHeight="1">
      <c r="A7" s="133">
        <v>1</v>
      </c>
      <c r="B7" s="133" t="s">
        <v>34</v>
      </c>
      <c r="C7" s="102" t="s">
        <v>41</v>
      </c>
      <c r="D7" s="134" t="s">
        <v>148</v>
      </c>
      <c r="E7" s="134" t="s">
        <v>149</v>
      </c>
      <c r="F7" s="134" t="s">
        <v>150</v>
      </c>
      <c r="G7" s="49" t="s">
        <v>146</v>
      </c>
      <c r="H7" s="157" t="s">
        <v>52</v>
      </c>
      <c r="I7" s="50">
        <v>550</v>
      </c>
      <c r="J7" s="13" t="s">
        <v>141</v>
      </c>
      <c r="K7" s="50">
        <f>IF(I7="","",I7*0.75)</f>
        <v>412.5</v>
      </c>
      <c r="L7" s="13" t="s">
        <v>141</v>
      </c>
      <c r="M7" s="46"/>
      <c r="N7" s="133">
        <v>16</v>
      </c>
      <c r="O7" s="133" t="s">
        <v>35</v>
      </c>
      <c r="P7" s="105" t="s">
        <v>128</v>
      </c>
      <c r="Q7" s="134" t="s">
        <v>224</v>
      </c>
      <c r="R7" s="134" t="s">
        <v>225</v>
      </c>
      <c r="S7" s="134" t="s">
        <v>132</v>
      </c>
      <c r="T7" s="49" t="s">
        <v>151</v>
      </c>
      <c r="U7" s="157" t="s">
        <v>155</v>
      </c>
      <c r="V7" s="50">
        <v>672</v>
      </c>
      <c r="W7" s="13" t="s">
        <v>141</v>
      </c>
      <c r="X7" s="50">
        <f>IF(V7="","",V7*0.75)</f>
        <v>504</v>
      </c>
      <c r="Y7" s="13" t="s">
        <v>141</v>
      </c>
    </row>
    <row r="8" spans="1:25" ht="12.75" customHeight="1">
      <c r="A8" s="133"/>
      <c r="B8" s="133"/>
      <c r="C8" s="15" t="s">
        <v>42</v>
      </c>
      <c r="D8" s="134"/>
      <c r="E8" s="134"/>
      <c r="F8" s="134"/>
      <c r="G8" s="51" t="s">
        <v>147</v>
      </c>
      <c r="H8" s="157"/>
      <c r="I8" s="16">
        <v>19.6</v>
      </c>
      <c r="J8" s="17" t="s">
        <v>142</v>
      </c>
      <c r="K8" s="16">
        <f>IF(I8="","",ROUND(I8*0.75,2))</f>
        <v>14.7</v>
      </c>
      <c r="L8" s="17" t="s">
        <v>142</v>
      </c>
      <c r="M8" s="28"/>
      <c r="N8" s="133"/>
      <c r="O8" s="133"/>
      <c r="P8" s="15" t="s">
        <v>48</v>
      </c>
      <c r="Q8" s="134"/>
      <c r="R8" s="134"/>
      <c r="S8" s="134"/>
      <c r="T8" s="51" t="s">
        <v>223</v>
      </c>
      <c r="U8" s="157"/>
      <c r="V8" s="16">
        <v>21.3</v>
      </c>
      <c r="W8" s="17" t="s">
        <v>142</v>
      </c>
      <c r="X8" s="16">
        <f>IF(V8="","",ROUND(V8*0.75,2))</f>
        <v>15.98</v>
      </c>
      <c r="Y8" s="17" t="s">
        <v>142</v>
      </c>
    </row>
    <row r="9" spans="1:25" ht="12.75" customHeight="1">
      <c r="A9" s="133"/>
      <c r="B9" s="133"/>
      <c r="C9" s="15" t="s">
        <v>43</v>
      </c>
      <c r="D9" s="134"/>
      <c r="E9" s="134"/>
      <c r="F9" s="134"/>
      <c r="G9" s="51"/>
      <c r="H9" s="157"/>
      <c r="I9" s="16">
        <v>15.3</v>
      </c>
      <c r="J9" s="17" t="s">
        <v>142</v>
      </c>
      <c r="K9" s="16">
        <f>IF(I9="","",ROUND(I9*0.75,2))</f>
        <v>11.48</v>
      </c>
      <c r="L9" s="17" t="s">
        <v>142</v>
      </c>
      <c r="M9" s="28"/>
      <c r="N9" s="133"/>
      <c r="O9" s="133"/>
      <c r="P9" s="15" t="s">
        <v>129</v>
      </c>
      <c r="Q9" s="134"/>
      <c r="R9" s="134"/>
      <c r="S9" s="134"/>
      <c r="T9" s="51"/>
      <c r="U9" s="157"/>
      <c r="V9" s="16">
        <v>24.4</v>
      </c>
      <c r="W9" s="17" t="s">
        <v>142</v>
      </c>
      <c r="X9" s="16">
        <f>IF(V9="","",ROUND(V9*0.75,2))</f>
        <v>18.3</v>
      </c>
      <c r="Y9" s="17" t="s">
        <v>142</v>
      </c>
    </row>
    <row r="10" spans="1:25" ht="12.75" customHeight="1">
      <c r="A10" s="133"/>
      <c r="B10" s="133"/>
      <c r="C10" s="15"/>
      <c r="D10" s="134"/>
      <c r="E10" s="134"/>
      <c r="F10" s="134"/>
      <c r="G10" s="51"/>
      <c r="H10" s="157"/>
      <c r="I10" s="16">
        <v>82.6</v>
      </c>
      <c r="J10" s="17" t="s">
        <v>142</v>
      </c>
      <c r="K10" s="16">
        <f>IF(I10="","",ROUND(I10*0.75,2))</f>
        <v>61.95</v>
      </c>
      <c r="L10" s="17" t="s">
        <v>142</v>
      </c>
      <c r="M10" s="28"/>
      <c r="N10" s="133"/>
      <c r="O10" s="133"/>
      <c r="P10" s="15" t="s">
        <v>68</v>
      </c>
      <c r="Q10" s="134"/>
      <c r="R10" s="134"/>
      <c r="S10" s="134"/>
      <c r="T10" s="51"/>
      <c r="U10" s="157"/>
      <c r="V10" s="16">
        <v>90</v>
      </c>
      <c r="W10" s="17" t="s">
        <v>142</v>
      </c>
      <c r="X10" s="16">
        <f>IF(V10="","",ROUND(V10*0.75,2))</f>
        <v>67.5</v>
      </c>
      <c r="Y10" s="17" t="s">
        <v>142</v>
      </c>
    </row>
    <row r="11" spans="1:25" ht="12.75" customHeight="1">
      <c r="A11" s="133"/>
      <c r="B11" s="133"/>
      <c r="C11" s="21"/>
      <c r="D11" s="134"/>
      <c r="E11" s="134"/>
      <c r="F11" s="134"/>
      <c r="G11" s="52"/>
      <c r="H11" s="157"/>
      <c r="I11" s="22">
        <v>1.1</v>
      </c>
      <c r="J11" s="23" t="s">
        <v>142</v>
      </c>
      <c r="K11" s="22">
        <f>IF(I11="","",ROUND(I11*0.75,2))</f>
        <v>0.83</v>
      </c>
      <c r="L11" s="23" t="s">
        <v>142</v>
      </c>
      <c r="M11" s="28"/>
      <c r="N11" s="133"/>
      <c r="O11" s="133"/>
      <c r="P11" s="21"/>
      <c r="Q11" s="134"/>
      <c r="R11" s="134"/>
      <c r="S11" s="134"/>
      <c r="T11" s="52"/>
      <c r="U11" s="157"/>
      <c r="V11" s="22">
        <v>1.8</v>
      </c>
      <c r="W11" s="23" t="s">
        <v>142</v>
      </c>
      <c r="X11" s="22">
        <f>IF(V11="","",ROUND(V11*0.75,2))</f>
        <v>1.35</v>
      </c>
      <c r="Y11" s="23" t="s">
        <v>142</v>
      </c>
    </row>
    <row r="12" spans="1:25" ht="12.75" customHeight="1">
      <c r="A12" s="138" t="s">
        <v>503</v>
      </c>
      <c r="B12" s="141" t="s">
        <v>504</v>
      </c>
      <c r="C12" s="13" t="s">
        <v>48</v>
      </c>
      <c r="D12" s="134" t="s">
        <v>153</v>
      </c>
      <c r="E12" s="134" t="s">
        <v>154</v>
      </c>
      <c r="F12" s="134" t="s">
        <v>51</v>
      </c>
      <c r="G12" s="49" t="s">
        <v>151</v>
      </c>
      <c r="H12" s="157" t="s">
        <v>155</v>
      </c>
      <c r="I12" s="12">
        <v>648</v>
      </c>
      <c r="J12" s="10" t="s">
        <v>143</v>
      </c>
      <c r="K12" s="50">
        <f>IF(I12="","",I12*0.75)</f>
        <v>486</v>
      </c>
      <c r="L12" s="10" t="s">
        <v>143</v>
      </c>
      <c r="M12" s="4"/>
      <c r="N12" s="143">
        <v>17</v>
      </c>
      <c r="O12" s="145" t="s">
        <v>36</v>
      </c>
      <c r="P12" s="107" t="s">
        <v>53</v>
      </c>
      <c r="Q12" s="134" t="s">
        <v>157</v>
      </c>
      <c r="R12" s="134" t="s">
        <v>226</v>
      </c>
      <c r="S12" s="134" t="s">
        <v>227</v>
      </c>
      <c r="T12" s="49" t="s">
        <v>151</v>
      </c>
      <c r="U12" s="157" t="s">
        <v>207</v>
      </c>
      <c r="V12" s="12">
        <v>564</v>
      </c>
      <c r="W12" s="10" t="s">
        <v>143</v>
      </c>
      <c r="X12" s="50">
        <f>IF(V12="","",V12*0.75)</f>
        <v>423</v>
      </c>
      <c r="Y12" s="10" t="s">
        <v>143</v>
      </c>
    </row>
    <row r="13" spans="1:25" ht="12.75" customHeight="1">
      <c r="A13" s="139"/>
      <c r="B13" s="142"/>
      <c r="C13" s="15" t="s">
        <v>363</v>
      </c>
      <c r="D13" s="137"/>
      <c r="E13" s="137"/>
      <c r="F13" s="134"/>
      <c r="G13" s="51" t="s">
        <v>152</v>
      </c>
      <c r="H13" s="157"/>
      <c r="I13" s="16">
        <v>20.6</v>
      </c>
      <c r="J13" s="15" t="s">
        <v>142</v>
      </c>
      <c r="K13" s="16">
        <f aca="true" t="shared" si="0" ref="K13:K76">IF(I13="","",ROUND(I13*0.75,2))</f>
        <v>15.45</v>
      </c>
      <c r="L13" s="15" t="s">
        <v>15</v>
      </c>
      <c r="M13" s="4"/>
      <c r="N13" s="143"/>
      <c r="O13" s="145"/>
      <c r="P13" s="15" t="s">
        <v>54</v>
      </c>
      <c r="Q13" s="137"/>
      <c r="R13" s="137"/>
      <c r="S13" s="134"/>
      <c r="T13" s="51" t="s">
        <v>156</v>
      </c>
      <c r="U13" s="157"/>
      <c r="V13" s="16">
        <v>20.4</v>
      </c>
      <c r="W13" s="15" t="s">
        <v>15</v>
      </c>
      <c r="X13" s="16">
        <f aca="true" t="shared" si="1" ref="X13:X71">IF(V13="","",ROUND(V13*0.75,2))</f>
        <v>15.3</v>
      </c>
      <c r="Y13" s="15" t="s">
        <v>15</v>
      </c>
    </row>
    <row r="14" spans="1:25" ht="12.75" customHeight="1">
      <c r="A14" s="139"/>
      <c r="B14" s="142"/>
      <c r="C14" s="104" t="s">
        <v>355</v>
      </c>
      <c r="D14" s="137"/>
      <c r="E14" s="137"/>
      <c r="F14" s="134"/>
      <c r="G14" s="51"/>
      <c r="H14" s="157"/>
      <c r="I14" s="16">
        <v>23.6</v>
      </c>
      <c r="J14" s="15" t="s">
        <v>15</v>
      </c>
      <c r="K14" s="16">
        <f t="shared" si="0"/>
        <v>17.7</v>
      </c>
      <c r="L14" s="15" t="s">
        <v>15</v>
      </c>
      <c r="M14" s="4"/>
      <c r="N14" s="143"/>
      <c r="O14" s="145"/>
      <c r="P14" s="15" t="s">
        <v>55</v>
      </c>
      <c r="Q14" s="137"/>
      <c r="R14" s="137"/>
      <c r="S14" s="134"/>
      <c r="T14" s="51"/>
      <c r="U14" s="157"/>
      <c r="V14" s="16">
        <v>10.6</v>
      </c>
      <c r="W14" s="15" t="s">
        <v>15</v>
      </c>
      <c r="X14" s="16">
        <f t="shared" si="1"/>
        <v>7.95</v>
      </c>
      <c r="Y14" s="15" t="s">
        <v>15</v>
      </c>
    </row>
    <row r="15" spans="1:25" ht="12.75" customHeight="1">
      <c r="A15" s="139"/>
      <c r="B15" s="142"/>
      <c r="C15" s="15"/>
      <c r="D15" s="137"/>
      <c r="E15" s="137"/>
      <c r="F15" s="134"/>
      <c r="G15" s="51"/>
      <c r="H15" s="157"/>
      <c r="I15" s="16">
        <v>86.7</v>
      </c>
      <c r="J15" s="15" t="s">
        <v>15</v>
      </c>
      <c r="K15" s="16">
        <f t="shared" si="0"/>
        <v>65.03</v>
      </c>
      <c r="L15" s="15" t="s">
        <v>15</v>
      </c>
      <c r="M15" s="4"/>
      <c r="N15" s="143"/>
      <c r="O15" s="145"/>
      <c r="P15" s="15" t="s">
        <v>56</v>
      </c>
      <c r="Q15" s="137"/>
      <c r="R15" s="137"/>
      <c r="S15" s="134"/>
      <c r="T15" s="51"/>
      <c r="U15" s="157"/>
      <c r="V15" s="16">
        <v>94.6</v>
      </c>
      <c r="W15" s="15" t="s">
        <v>15</v>
      </c>
      <c r="X15" s="16">
        <f t="shared" si="1"/>
        <v>70.95</v>
      </c>
      <c r="Y15" s="15" t="s">
        <v>15</v>
      </c>
    </row>
    <row r="16" spans="1:25" ht="12.75" customHeight="1">
      <c r="A16" s="140"/>
      <c r="B16" s="142"/>
      <c r="C16" s="21"/>
      <c r="D16" s="137"/>
      <c r="E16" s="137"/>
      <c r="F16" s="134"/>
      <c r="G16" s="52"/>
      <c r="H16" s="157"/>
      <c r="I16" s="22">
        <v>2.2</v>
      </c>
      <c r="J16" s="21" t="s">
        <v>16</v>
      </c>
      <c r="K16" s="22">
        <f t="shared" si="0"/>
        <v>1.65</v>
      </c>
      <c r="L16" s="21" t="s">
        <v>16</v>
      </c>
      <c r="M16" s="4"/>
      <c r="N16" s="143"/>
      <c r="O16" s="145"/>
      <c r="P16" s="21"/>
      <c r="Q16" s="137"/>
      <c r="R16" s="137"/>
      <c r="S16" s="134"/>
      <c r="T16" s="52"/>
      <c r="U16" s="157"/>
      <c r="V16" s="22">
        <v>1.6</v>
      </c>
      <c r="W16" s="21" t="s">
        <v>16</v>
      </c>
      <c r="X16" s="22">
        <f t="shared" si="1"/>
        <v>1.2</v>
      </c>
      <c r="Y16" s="21" t="s">
        <v>16</v>
      </c>
    </row>
    <row r="17" spans="1:25" ht="12.75" customHeight="1">
      <c r="A17" s="143">
        <v>3</v>
      </c>
      <c r="B17" s="145" t="s">
        <v>36</v>
      </c>
      <c r="C17" s="106" t="s">
        <v>53</v>
      </c>
      <c r="D17" s="134" t="s">
        <v>157</v>
      </c>
      <c r="E17" s="134" t="s">
        <v>158</v>
      </c>
      <c r="F17" s="134" t="s">
        <v>159</v>
      </c>
      <c r="G17" s="49" t="s">
        <v>151</v>
      </c>
      <c r="H17" s="157" t="s">
        <v>160</v>
      </c>
      <c r="I17" s="12">
        <v>564</v>
      </c>
      <c r="J17" s="13" t="s">
        <v>14</v>
      </c>
      <c r="K17" s="50">
        <f>IF(I17="","",I17*0.75)</f>
        <v>423</v>
      </c>
      <c r="L17" s="13" t="s">
        <v>14</v>
      </c>
      <c r="M17" s="46"/>
      <c r="N17" s="143">
        <v>18</v>
      </c>
      <c r="O17" s="145" t="s">
        <v>37</v>
      </c>
      <c r="P17" s="10" t="s">
        <v>60</v>
      </c>
      <c r="Q17" s="134" t="s">
        <v>162</v>
      </c>
      <c r="R17" s="134" t="s">
        <v>163</v>
      </c>
      <c r="S17" s="134" t="s">
        <v>164</v>
      </c>
      <c r="T17" s="49" t="s">
        <v>151</v>
      </c>
      <c r="U17" s="157" t="s">
        <v>166</v>
      </c>
      <c r="V17" s="12">
        <v>561</v>
      </c>
      <c r="W17" s="13" t="s">
        <v>14</v>
      </c>
      <c r="X17" s="50">
        <f>IF(V17="","",V17*0.75)</f>
        <v>420.75</v>
      </c>
      <c r="Y17" s="13" t="s">
        <v>14</v>
      </c>
    </row>
    <row r="18" spans="1:25" ht="12.75" customHeight="1">
      <c r="A18" s="144"/>
      <c r="B18" s="145"/>
      <c r="C18" s="15" t="s">
        <v>54</v>
      </c>
      <c r="D18" s="134"/>
      <c r="E18" s="134"/>
      <c r="F18" s="134"/>
      <c r="G18" s="51" t="s">
        <v>156</v>
      </c>
      <c r="H18" s="157"/>
      <c r="I18" s="16">
        <v>20.4</v>
      </c>
      <c r="J18" s="15" t="s">
        <v>15</v>
      </c>
      <c r="K18" s="16">
        <f>IF(I18="","",ROUND(I18*0.75,2))</f>
        <v>15.3</v>
      </c>
      <c r="L18" s="15" t="s">
        <v>15</v>
      </c>
      <c r="M18" s="4"/>
      <c r="N18" s="144"/>
      <c r="O18" s="145"/>
      <c r="P18" s="109" t="s">
        <v>366</v>
      </c>
      <c r="Q18" s="134"/>
      <c r="R18" s="134"/>
      <c r="S18" s="134"/>
      <c r="T18" s="51" t="s">
        <v>161</v>
      </c>
      <c r="U18" s="157"/>
      <c r="V18" s="16">
        <v>19.2</v>
      </c>
      <c r="W18" s="15" t="s">
        <v>15</v>
      </c>
      <c r="X18" s="16">
        <f>IF(V18="","",ROUND(V18*0.75,2))</f>
        <v>14.4</v>
      </c>
      <c r="Y18" s="15" t="s">
        <v>15</v>
      </c>
    </row>
    <row r="19" spans="1:25" ht="12.75" customHeight="1">
      <c r="A19" s="144"/>
      <c r="B19" s="145"/>
      <c r="C19" s="15" t="s">
        <v>55</v>
      </c>
      <c r="D19" s="134"/>
      <c r="E19" s="134"/>
      <c r="F19" s="134"/>
      <c r="G19" s="51"/>
      <c r="H19" s="157"/>
      <c r="I19" s="16">
        <v>10.6</v>
      </c>
      <c r="J19" s="15" t="s">
        <v>15</v>
      </c>
      <c r="K19" s="16">
        <f t="shared" si="0"/>
        <v>7.95</v>
      </c>
      <c r="L19" s="15" t="s">
        <v>15</v>
      </c>
      <c r="M19" s="4"/>
      <c r="N19" s="144"/>
      <c r="O19" s="145"/>
      <c r="P19" s="15" t="s">
        <v>357</v>
      </c>
      <c r="Q19" s="134"/>
      <c r="R19" s="134"/>
      <c r="S19" s="134"/>
      <c r="T19" s="51"/>
      <c r="U19" s="157"/>
      <c r="V19" s="16">
        <v>20.7</v>
      </c>
      <c r="W19" s="15" t="s">
        <v>15</v>
      </c>
      <c r="X19" s="16">
        <f t="shared" si="1"/>
        <v>15.53</v>
      </c>
      <c r="Y19" s="15" t="s">
        <v>15</v>
      </c>
    </row>
    <row r="20" spans="1:25" ht="12.75" customHeight="1">
      <c r="A20" s="144"/>
      <c r="B20" s="145"/>
      <c r="C20" s="15" t="s">
        <v>56</v>
      </c>
      <c r="D20" s="134"/>
      <c r="E20" s="134"/>
      <c r="F20" s="134"/>
      <c r="G20" s="51"/>
      <c r="H20" s="157"/>
      <c r="I20" s="16">
        <v>94.6</v>
      </c>
      <c r="J20" s="15" t="s">
        <v>15</v>
      </c>
      <c r="K20" s="16">
        <f t="shared" si="0"/>
        <v>70.95</v>
      </c>
      <c r="L20" s="15" t="s">
        <v>15</v>
      </c>
      <c r="M20" s="4"/>
      <c r="N20" s="144"/>
      <c r="O20" s="145"/>
      <c r="P20" s="15"/>
      <c r="Q20" s="134"/>
      <c r="R20" s="134"/>
      <c r="S20" s="134"/>
      <c r="T20" s="51"/>
      <c r="U20" s="157"/>
      <c r="V20" s="16">
        <v>72.5</v>
      </c>
      <c r="W20" s="15" t="s">
        <v>15</v>
      </c>
      <c r="X20" s="16">
        <f t="shared" si="1"/>
        <v>54.38</v>
      </c>
      <c r="Y20" s="15" t="s">
        <v>15</v>
      </c>
    </row>
    <row r="21" spans="1:25" ht="12.75" customHeight="1">
      <c r="A21" s="144"/>
      <c r="B21" s="145"/>
      <c r="C21" s="21"/>
      <c r="D21" s="134"/>
      <c r="E21" s="134"/>
      <c r="F21" s="134"/>
      <c r="G21" s="52"/>
      <c r="H21" s="157"/>
      <c r="I21" s="22">
        <v>1.6</v>
      </c>
      <c r="J21" s="21" t="s">
        <v>15</v>
      </c>
      <c r="K21" s="22">
        <f t="shared" si="0"/>
        <v>1.2</v>
      </c>
      <c r="L21" s="21" t="s">
        <v>15</v>
      </c>
      <c r="M21" s="4"/>
      <c r="N21" s="144"/>
      <c r="O21" s="145"/>
      <c r="P21" s="21"/>
      <c r="Q21" s="134"/>
      <c r="R21" s="134"/>
      <c r="S21" s="134"/>
      <c r="T21" s="52"/>
      <c r="U21" s="157"/>
      <c r="V21" s="22">
        <v>1.4</v>
      </c>
      <c r="W21" s="21" t="s">
        <v>15</v>
      </c>
      <c r="X21" s="22">
        <f t="shared" si="1"/>
        <v>1.05</v>
      </c>
      <c r="Y21" s="21" t="s">
        <v>15</v>
      </c>
    </row>
    <row r="22" spans="1:25" ht="12.75" customHeight="1">
      <c r="A22" s="143">
        <v>4</v>
      </c>
      <c r="B22" s="145" t="s">
        <v>37</v>
      </c>
      <c r="C22" s="10" t="s">
        <v>60</v>
      </c>
      <c r="D22" s="134" t="s">
        <v>162</v>
      </c>
      <c r="E22" s="134" t="s">
        <v>163</v>
      </c>
      <c r="F22" s="134" t="s">
        <v>164</v>
      </c>
      <c r="G22" s="49" t="s">
        <v>151</v>
      </c>
      <c r="H22" s="157" t="s">
        <v>166</v>
      </c>
      <c r="I22" s="12">
        <v>561</v>
      </c>
      <c r="J22" s="13" t="s">
        <v>14</v>
      </c>
      <c r="K22" s="50">
        <f>IF(I22="","",I22*0.75)</f>
        <v>420.75</v>
      </c>
      <c r="L22" s="13" t="s">
        <v>14</v>
      </c>
      <c r="M22" s="46"/>
      <c r="N22" s="143">
        <v>19</v>
      </c>
      <c r="O22" s="145" t="s">
        <v>38</v>
      </c>
      <c r="P22" s="106" t="s">
        <v>65</v>
      </c>
      <c r="Q22" s="134" t="s">
        <v>168</v>
      </c>
      <c r="R22" s="134" t="s">
        <v>169</v>
      </c>
      <c r="S22" s="134" t="s">
        <v>170</v>
      </c>
      <c r="T22" s="49" t="s">
        <v>151</v>
      </c>
      <c r="U22" s="157" t="s">
        <v>171</v>
      </c>
      <c r="V22" s="12">
        <v>562</v>
      </c>
      <c r="W22" s="13" t="s">
        <v>14</v>
      </c>
      <c r="X22" s="50">
        <f>IF(V22="","",V22*0.75)</f>
        <v>421.5</v>
      </c>
      <c r="Y22" s="13" t="s">
        <v>14</v>
      </c>
    </row>
    <row r="23" spans="1:25" ht="12.75" customHeight="1">
      <c r="A23" s="144"/>
      <c r="B23" s="145"/>
      <c r="C23" s="109" t="s">
        <v>365</v>
      </c>
      <c r="D23" s="134"/>
      <c r="E23" s="134"/>
      <c r="F23" s="134"/>
      <c r="G23" s="51" t="s">
        <v>161</v>
      </c>
      <c r="H23" s="157"/>
      <c r="I23" s="16">
        <v>19.2</v>
      </c>
      <c r="J23" s="15" t="s">
        <v>15</v>
      </c>
      <c r="K23" s="16">
        <f>IF(I23="","",ROUND(I23*0.75,2))</f>
        <v>14.4</v>
      </c>
      <c r="L23" s="15" t="s">
        <v>15</v>
      </c>
      <c r="M23" s="4"/>
      <c r="N23" s="144"/>
      <c r="O23" s="145"/>
      <c r="P23" s="15" t="s">
        <v>66</v>
      </c>
      <c r="Q23" s="134"/>
      <c r="R23" s="134"/>
      <c r="S23" s="134"/>
      <c r="T23" s="51" t="s">
        <v>167</v>
      </c>
      <c r="U23" s="157"/>
      <c r="V23" s="16">
        <v>25.1</v>
      </c>
      <c r="W23" s="15" t="s">
        <v>15</v>
      </c>
      <c r="X23" s="16">
        <f>IF(V23="","",ROUND(V23*0.75,2))</f>
        <v>18.83</v>
      </c>
      <c r="Y23" s="15" t="s">
        <v>15</v>
      </c>
    </row>
    <row r="24" spans="1:25" ht="12.75" customHeight="1">
      <c r="A24" s="144"/>
      <c r="B24" s="145"/>
      <c r="C24" s="15" t="s">
        <v>357</v>
      </c>
      <c r="D24" s="134"/>
      <c r="E24" s="134"/>
      <c r="F24" s="134"/>
      <c r="G24" s="51"/>
      <c r="H24" s="157"/>
      <c r="I24" s="16">
        <v>20.7</v>
      </c>
      <c r="J24" s="15" t="s">
        <v>15</v>
      </c>
      <c r="K24" s="16">
        <f t="shared" si="0"/>
        <v>15.53</v>
      </c>
      <c r="L24" s="15" t="s">
        <v>15</v>
      </c>
      <c r="M24" s="4"/>
      <c r="N24" s="144"/>
      <c r="O24" s="145"/>
      <c r="P24" s="15" t="s">
        <v>67</v>
      </c>
      <c r="Q24" s="134"/>
      <c r="R24" s="134"/>
      <c r="S24" s="134"/>
      <c r="T24" s="51"/>
      <c r="U24" s="157"/>
      <c r="V24" s="16">
        <v>13.3</v>
      </c>
      <c r="W24" s="15" t="s">
        <v>15</v>
      </c>
      <c r="X24" s="16">
        <f t="shared" si="1"/>
        <v>9.98</v>
      </c>
      <c r="Y24" s="15" t="s">
        <v>15</v>
      </c>
    </row>
    <row r="25" spans="1:25" ht="12.75" customHeight="1">
      <c r="A25" s="144"/>
      <c r="B25" s="145"/>
      <c r="C25" s="15"/>
      <c r="D25" s="134"/>
      <c r="E25" s="134"/>
      <c r="F25" s="134"/>
      <c r="G25" s="51"/>
      <c r="H25" s="157"/>
      <c r="I25" s="16">
        <v>72.5</v>
      </c>
      <c r="J25" s="15" t="s">
        <v>15</v>
      </c>
      <c r="K25" s="16">
        <f t="shared" si="0"/>
        <v>54.38</v>
      </c>
      <c r="L25" s="15" t="s">
        <v>15</v>
      </c>
      <c r="M25" s="4"/>
      <c r="N25" s="144"/>
      <c r="O25" s="145"/>
      <c r="P25" s="15" t="s">
        <v>68</v>
      </c>
      <c r="Q25" s="134"/>
      <c r="R25" s="134"/>
      <c r="S25" s="134"/>
      <c r="T25" s="51"/>
      <c r="U25" s="157"/>
      <c r="V25" s="16">
        <v>83.9</v>
      </c>
      <c r="W25" s="15" t="s">
        <v>15</v>
      </c>
      <c r="X25" s="16">
        <f t="shared" si="1"/>
        <v>62.93</v>
      </c>
      <c r="Y25" s="15" t="s">
        <v>15</v>
      </c>
    </row>
    <row r="26" spans="1:25" ht="12.75" customHeight="1">
      <c r="A26" s="144"/>
      <c r="B26" s="145"/>
      <c r="C26" s="21"/>
      <c r="D26" s="134"/>
      <c r="E26" s="134"/>
      <c r="F26" s="134"/>
      <c r="G26" s="52"/>
      <c r="H26" s="157"/>
      <c r="I26" s="22">
        <v>1.4</v>
      </c>
      <c r="J26" s="21" t="s">
        <v>15</v>
      </c>
      <c r="K26" s="22">
        <f t="shared" si="0"/>
        <v>1.05</v>
      </c>
      <c r="L26" s="21" t="s">
        <v>15</v>
      </c>
      <c r="M26" s="4"/>
      <c r="N26" s="144"/>
      <c r="O26" s="145"/>
      <c r="P26" s="21"/>
      <c r="Q26" s="134"/>
      <c r="R26" s="134"/>
      <c r="S26" s="134"/>
      <c r="T26" s="52"/>
      <c r="U26" s="157"/>
      <c r="V26" s="22">
        <v>1.7</v>
      </c>
      <c r="W26" s="21" t="s">
        <v>15</v>
      </c>
      <c r="X26" s="22">
        <f t="shared" si="1"/>
        <v>1.28</v>
      </c>
      <c r="Y26" s="21" t="s">
        <v>15</v>
      </c>
    </row>
    <row r="27" spans="1:25" ht="12.75" customHeight="1">
      <c r="A27" s="143">
        <v>5</v>
      </c>
      <c r="B27" s="145" t="s">
        <v>38</v>
      </c>
      <c r="C27" s="106" t="s">
        <v>65</v>
      </c>
      <c r="D27" s="134" t="s">
        <v>168</v>
      </c>
      <c r="E27" s="134" t="s">
        <v>169</v>
      </c>
      <c r="F27" s="134" t="s">
        <v>170</v>
      </c>
      <c r="G27" s="49" t="s">
        <v>151</v>
      </c>
      <c r="H27" s="157" t="s">
        <v>171</v>
      </c>
      <c r="I27" s="12">
        <v>562</v>
      </c>
      <c r="J27" s="13" t="s">
        <v>14</v>
      </c>
      <c r="K27" s="50">
        <f>IF(I27="","",I27*0.75)</f>
        <v>421.5</v>
      </c>
      <c r="L27" s="13" t="s">
        <v>14</v>
      </c>
      <c r="M27" s="46"/>
      <c r="N27" s="143">
        <v>20</v>
      </c>
      <c r="O27" s="145" t="s">
        <v>39</v>
      </c>
      <c r="P27" s="105" t="s">
        <v>73</v>
      </c>
      <c r="Q27" s="134" t="s">
        <v>173</v>
      </c>
      <c r="R27" s="134" t="s">
        <v>174</v>
      </c>
      <c r="S27" s="134" t="s">
        <v>175</v>
      </c>
      <c r="T27" s="49" t="s">
        <v>151</v>
      </c>
      <c r="U27" s="157" t="s">
        <v>176</v>
      </c>
      <c r="V27" s="12">
        <v>599</v>
      </c>
      <c r="W27" s="13" t="s">
        <v>14</v>
      </c>
      <c r="X27" s="50">
        <f>IF(V27="","",V27*0.75)</f>
        <v>449.25</v>
      </c>
      <c r="Y27" s="13" t="s">
        <v>14</v>
      </c>
    </row>
    <row r="28" spans="1:25" ht="12.75" customHeight="1">
      <c r="A28" s="144"/>
      <c r="B28" s="145"/>
      <c r="C28" s="15" t="s">
        <v>66</v>
      </c>
      <c r="D28" s="134"/>
      <c r="E28" s="134"/>
      <c r="F28" s="134"/>
      <c r="G28" s="51" t="s">
        <v>167</v>
      </c>
      <c r="H28" s="157"/>
      <c r="I28" s="16">
        <v>25.1</v>
      </c>
      <c r="J28" s="15" t="s">
        <v>15</v>
      </c>
      <c r="K28" s="16">
        <f>IF(I28="","",ROUND(I28*0.75,2))</f>
        <v>18.83</v>
      </c>
      <c r="L28" s="15" t="s">
        <v>15</v>
      </c>
      <c r="M28" s="4"/>
      <c r="N28" s="144"/>
      <c r="O28" s="145"/>
      <c r="P28" s="15" t="s">
        <v>74</v>
      </c>
      <c r="Q28" s="134"/>
      <c r="R28" s="134"/>
      <c r="S28" s="134"/>
      <c r="T28" s="51" t="s">
        <v>172</v>
      </c>
      <c r="U28" s="157"/>
      <c r="V28" s="16">
        <v>21.6</v>
      </c>
      <c r="W28" s="15" t="s">
        <v>15</v>
      </c>
      <c r="X28" s="16">
        <f>IF(V28="","",ROUND(V28*0.75,2))</f>
        <v>16.2</v>
      </c>
      <c r="Y28" s="15" t="s">
        <v>15</v>
      </c>
    </row>
    <row r="29" spans="1:25" ht="12.75" customHeight="1">
      <c r="A29" s="144"/>
      <c r="B29" s="145"/>
      <c r="C29" s="15" t="s">
        <v>67</v>
      </c>
      <c r="D29" s="134"/>
      <c r="E29" s="134"/>
      <c r="F29" s="134"/>
      <c r="G29" s="51"/>
      <c r="H29" s="157"/>
      <c r="I29" s="16">
        <v>13.3</v>
      </c>
      <c r="J29" s="15" t="s">
        <v>15</v>
      </c>
      <c r="K29" s="16">
        <f t="shared" si="0"/>
        <v>9.98</v>
      </c>
      <c r="L29" s="15" t="s">
        <v>15</v>
      </c>
      <c r="M29" s="4"/>
      <c r="N29" s="144"/>
      <c r="O29" s="145"/>
      <c r="P29" s="15" t="s">
        <v>55</v>
      </c>
      <c r="Q29" s="134"/>
      <c r="R29" s="134"/>
      <c r="S29" s="134"/>
      <c r="T29" s="51"/>
      <c r="U29" s="157"/>
      <c r="V29" s="16">
        <v>20.4</v>
      </c>
      <c r="W29" s="15" t="s">
        <v>15</v>
      </c>
      <c r="X29" s="16">
        <f t="shared" si="1"/>
        <v>15.3</v>
      </c>
      <c r="Y29" s="15" t="s">
        <v>15</v>
      </c>
    </row>
    <row r="30" spans="1:25" ht="12.75" customHeight="1">
      <c r="A30" s="144"/>
      <c r="B30" s="145"/>
      <c r="C30" s="15" t="s">
        <v>68</v>
      </c>
      <c r="D30" s="134"/>
      <c r="E30" s="134"/>
      <c r="F30" s="134"/>
      <c r="G30" s="51"/>
      <c r="H30" s="157"/>
      <c r="I30" s="16">
        <v>83.9</v>
      </c>
      <c r="J30" s="15" t="s">
        <v>15</v>
      </c>
      <c r="K30" s="16">
        <f t="shared" si="0"/>
        <v>62.93</v>
      </c>
      <c r="L30" s="15" t="s">
        <v>15</v>
      </c>
      <c r="M30" s="4"/>
      <c r="N30" s="144"/>
      <c r="O30" s="145"/>
      <c r="P30" s="15"/>
      <c r="Q30" s="134"/>
      <c r="R30" s="134"/>
      <c r="S30" s="134"/>
      <c r="T30" s="51"/>
      <c r="U30" s="157"/>
      <c r="V30" s="16">
        <v>79.7</v>
      </c>
      <c r="W30" s="15" t="s">
        <v>15</v>
      </c>
      <c r="X30" s="16">
        <f t="shared" si="1"/>
        <v>59.78</v>
      </c>
      <c r="Y30" s="15" t="s">
        <v>15</v>
      </c>
    </row>
    <row r="31" spans="1:25" ht="12.75" customHeight="1">
      <c r="A31" s="144"/>
      <c r="B31" s="145"/>
      <c r="C31" s="21"/>
      <c r="D31" s="134"/>
      <c r="E31" s="134"/>
      <c r="F31" s="134"/>
      <c r="G31" s="52"/>
      <c r="H31" s="157"/>
      <c r="I31" s="22">
        <v>1.7</v>
      </c>
      <c r="J31" s="21" t="s">
        <v>15</v>
      </c>
      <c r="K31" s="22">
        <f t="shared" si="0"/>
        <v>1.28</v>
      </c>
      <c r="L31" s="21" t="s">
        <v>15</v>
      </c>
      <c r="M31" s="4"/>
      <c r="N31" s="144"/>
      <c r="O31" s="145"/>
      <c r="P31" s="21"/>
      <c r="Q31" s="134"/>
      <c r="R31" s="134"/>
      <c r="S31" s="134"/>
      <c r="T31" s="52"/>
      <c r="U31" s="157"/>
      <c r="V31" s="22">
        <v>2.7</v>
      </c>
      <c r="W31" s="21" t="s">
        <v>15</v>
      </c>
      <c r="X31" s="22">
        <f t="shared" si="1"/>
        <v>2.03</v>
      </c>
      <c r="Y31" s="21" t="s">
        <v>15</v>
      </c>
    </row>
    <row r="32" spans="1:25" ht="12.75" customHeight="1">
      <c r="A32" s="133">
        <v>6</v>
      </c>
      <c r="B32" s="145" t="s">
        <v>39</v>
      </c>
      <c r="C32" s="105" t="s">
        <v>73</v>
      </c>
      <c r="D32" s="134" t="s">
        <v>173</v>
      </c>
      <c r="E32" s="134" t="s">
        <v>174</v>
      </c>
      <c r="F32" s="134" t="s">
        <v>175</v>
      </c>
      <c r="G32" s="49" t="s">
        <v>151</v>
      </c>
      <c r="H32" s="157" t="s">
        <v>176</v>
      </c>
      <c r="I32" s="12">
        <v>599</v>
      </c>
      <c r="J32" s="13" t="s">
        <v>14</v>
      </c>
      <c r="K32" s="50">
        <f>IF(I32="","",I32*0.75)</f>
        <v>449.25</v>
      </c>
      <c r="L32" s="13" t="s">
        <v>14</v>
      </c>
      <c r="M32" s="46"/>
      <c r="N32" s="133">
        <v>21</v>
      </c>
      <c r="O32" s="145" t="s">
        <v>40</v>
      </c>
      <c r="P32" s="106" t="s">
        <v>79</v>
      </c>
      <c r="Q32" s="134" t="s">
        <v>179</v>
      </c>
      <c r="R32" s="134" t="s">
        <v>180</v>
      </c>
      <c r="S32" s="134" t="s">
        <v>181</v>
      </c>
      <c r="T32" s="49" t="s">
        <v>151</v>
      </c>
      <c r="U32" s="157" t="s">
        <v>182</v>
      </c>
      <c r="V32" s="12">
        <v>540</v>
      </c>
      <c r="W32" s="13" t="s">
        <v>14</v>
      </c>
      <c r="X32" s="50">
        <f>IF(V32="","",V32*0.75)</f>
        <v>405</v>
      </c>
      <c r="Y32" s="13" t="s">
        <v>14</v>
      </c>
    </row>
    <row r="33" spans="1:25" ht="12.75" customHeight="1">
      <c r="A33" s="136"/>
      <c r="B33" s="145"/>
      <c r="C33" s="15" t="s">
        <v>74</v>
      </c>
      <c r="D33" s="134"/>
      <c r="E33" s="134"/>
      <c r="F33" s="134"/>
      <c r="G33" s="51" t="s">
        <v>172</v>
      </c>
      <c r="H33" s="157"/>
      <c r="I33" s="16">
        <v>21.6</v>
      </c>
      <c r="J33" s="15" t="s">
        <v>15</v>
      </c>
      <c r="K33" s="16">
        <f>IF(I33="","",ROUND(I33*0.75,2))</f>
        <v>16.2</v>
      </c>
      <c r="L33" s="15" t="s">
        <v>15</v>
      </c>
      <c r="M33" s="4"/>
      <c r="N33" s="136"/>
      <c r="O33" s="145"/>
      <c r="P33" s="15" t="s">
        <v>80</v>
      </c>
      <c r="Q33" s="134"/>
      <c r="R33" s="134"/>
      <c r="S33" s="134"/>
      <c r="T33" s="51" t="s">
        <v>177</v>
      </c>
      <c r="U33" s="157"/>
      <c r="V33" s="16">
        <v>18.7</v>
      </c>
      <c r="W33" s="15" t="s">
        <v>15</v>
      </c>
      <c r="X33" s="16">
        <f>IF(V33="","",ROUND(V33*0.75,2))</f>
        <v>14.03</v>
      </c>
      <c r="Y33" s="15" t="s">
        <v>15</v>
      </c>
    </row>
    <row r="34" spans="1:25" ht="12.75" customHeight="1">
      <c r="A34" s="136"/>
      <c r="B34" s="145"/>
      <c r="C34" s="15" t="s">
        <v>55</v>
      </c>
      <c r="D34" s="134"/>
      <c r="E34" s="134"/>
      <c r="F34" s="134"/>
      <c r="G34" s="51"/>
      <c r="H34" s="157"/>
      <c r="I34" s="16">
        <v>20.4</v>
      </c>
      <c r="J34" s="15" t="s">
        <v>15</v>
      </c>
      <c r="K34" s="16">
        <f t="shared" si="0"/>
        <v>15.3</v>
      </c>
      <c r="L34" s="15" t="s">
        <v>15</v>
      </c>
      <c r="M34" s="4"/>
      <c r="N34" s="136"/>
      <c r="O34" s="145"/>
      <c r="P34" s="15" t="s">
        <v>81</v>
      </c>
      <c r="Q34" s="134"/>
      <c r="R34" s="134"/>
      <c r="S34" s="134"/>
      <c r="T34" s="51" t="s">
        <v>178</v>
      </c>
      <c r="U34" s="157"/>
      <c r="V34" s="16">
        <v>14</v>
      </c>
      <c r="W34" s="15" t="s">
        <v>15</v>
      </c>
      <c r="X34" s="16">
        <f t="shared" si="1"/>
        <v>10.5</v>
      </c>
      <c r="Y34" s="15" t="s">
        <v>15</v>
      </c>
    </row>
    <row r="35" spans="1:25" ht="12.75" customHeight="1">
      <c r="A35" s="136"/>
      <c r="B35" s="145"/>
      <c r="C35" s="15"/>
      <c r="D35" s="134"/>
      <c r="E35" s="134"/>
      <c r="F35" s="134"/>
      <c r="G35" s="51"/>
      <c r="H35" s="157"/>
      <c r="I35" s="16">
        <v>79.7</v>
      </c>
      <c r="J35" s="15" t="s">
        <v>15</v>
      </c>
      <c r="K35" s="16">
        <f t="shared" si="0"/>
        <v>59.78</v>
      </c>
      <c r="L35" s="15" t="s">
        <v>15</v>
      </c>
      <c r="M35" s="4"/>
      <c r="N35" s="136"/>
      <c r="O35" s="145"/>
      <c r="P35" s="15" t="s">
        <v>82</v>
      </c>
      <c r="Q35" s="134"/>
      <c r="R35" s="134"/>
      <c r="S35" s="134"/>
      <c r="T35" s="51"/>
      <c r="U35" s="157"/>
      <c r="V35" s="16">
        <v>85</v>
      </c>
      <c r="W35" s="15" t="s">
        <v>15</v>
      </c>
      <c r="X35" s="16">
        <f t="shared" si="1"/>
        <v>63.75</v>
      </c>
      <c r="Y35" s="15" t="s">
        <v>15</v>
      </c>
    </row>
    <row r="36" spans="1:25" ht="12.75" customHeight="1">
      <c r="A36" s="136"/>
      <c r="B36" s="145"/>
      <c r="C36" s="21"/>
      <c r="D36" s="134"/>
      <c r="E36" s="134"/>
      <c r="F36" s="134"/>
      <c r="G36" s="52"/>
      <c r="H36" s="157"/>
      <c r="I36" s="22">
        <v>2.7</v>
      </c>
      <c r="J36" s="21" t="s">
        <v>15</v>
      </c>
      <c r="K36" s="22">
        <f t="shared" si="0"/>
        <v>2.03</v>
      </c>
      <c r="L36" s="21" t="s">
        <v>15</v>
      </c>
      <c r="M36" s="4"/>
      <c r="N36" s="136"/>
      <c r="O36" s="145"/>
      <c r="P36" s="21"/>
      <c r="Q36" s="134"/>
      <c r="R36" s="134"/>
      <c r="S36" s="134"/>
      <c r="T36" s="52"/>
      <c r="U36" s="157"/>
      <c r="V36" s="22">
        <v>1.4</v>
      </c>
      <c r="W36" s="21" t="s">
        <v>15</v>
      </c>
      <c r="X36" s="22">
        <f t="shared" si="1"/>
        <v>1.05</v>
      </c>
      <c r="Y36" s="21" t="s">
        <v>15</v>
      </c>
    </row>
    <row r="37" spans="1:25" ht="12.75" customHeight="1">
      <c r="A37" s="133">
        <v>7</v>
      </c>
      <c r="B37" s="145" t="s">
        <v>40</v>
      </c>
      <c r="C37" s="106" t="s">
        <v>79</v>
      </c>
      <c r="D37" s="134" t="s">
        <v>179</v>
      </c>
      <c r="E37" s="134" t="s">
        <v>180</v>
      </c>
      <c r="F37" s="134" t="s">
        <v>181</v>
      </c>
      <c r="G37" s="49" t="s">
        <v>151</v>
      </c>
      <c r="H37" s="157" t="s">
        <v>182</v>
      </c>
      <c r="I37" s="12">
        <v>540</v>
      </c>
      <c r="J37" s="13" t="s">
        <v>14</v>
      </c>
      <c r="K37" s="50">
        <f>IF(I37="","",I37*0.75)</f>
        <v>405</v>
      </c>
      <c r="L37" s="13" t="s">
        <v>14</v>
      </c>
      <c r="M37" s="46"/>
      <c r="N37" s="133">
        <v>22</v>
      </c>
      <c r="O37" s="145" t="s">
        <v>34</v>
      </c>
      <c r="P37" s="112" t="s">
        <v>87</v>
      </c>
      <c r="Q37" s="134" t="s">
        <v>184</v>
      </c>
      <c r="R37" s="134" t="s">
        <v>185</v>
      </c>
      <c r="S37" s="134" t="s">
        <v>92</v>
      </c>
      <c r="T37" s="49" t="s">
        <v>151</v>
      </c>
      <c r="U37" s="157" t="s">
        <v>186</v>
      </c>
      <c r="V37" s="12">
        <v>597</v>
      </c>
      <c r="W37" s="13" t="s">
        <v>14</v>
      </c>
      <c r="X37" s="50">
        <f>IF(V37="","",V37*0.75)</f>
        <v>447.75</v>
      </c>
      <c r="Y37" s="13" t="s">
        <v>14</v>
      </c>
    </row>
    <row r="38" spans="1:25" ht="12.75" customHeight="1">
      <c r="A38" s="136"/>
      <c r="B38" s="145"/>
      <c r="C38" s="15" t="s">
        <v>80</v>
      </c>
      <c r="D38" s="134"/>
      <c r="E38" s="134"/>
      <c r="F38" s="134"/>
      <c r="G38" s="51" t="s">
        <v>177</v>
      </c>
      <c r="H38" s="157"/>
      <c r="I38" s="16">
        <v>18.7</v>
      </c>
      <c r="J38" s="15" t="s">
        <v>15</v>
      </c>
      <c r="K38" s="16">
        <f>IF(I38="","",ROUND(I38*0.75,2))</f>
        <v>14.03</v>
      </c>
      <c r="L38" s="15" t="s">
        <v>15</v>
      </c>
      <c r="M38" s="4"/>
      <c r="N38" s="136"/>
      <c r="O38" s="145"/>
      <c r="P38" s="15" t="s">
        <v>88</v>
      </c>
      <c r="Q38" s="134"/>
      <c r="R38" s="134"/>
      <c r="S38" s="134"/>
      <c r="T38" s="51" t="s">
        <v>183</v>
      </c>
      <c r="U38" s="157"/>
      <c r="V38" s="16">
        <v>27.3</v>
      </c>
      <c r="W38" s="15" t="s">
        <v>15</v>
      </c>
      <c r="X38" s="16">
        <f>IF(V38="","",ROUND(V38*0.75,2))</f>
        <v>20.48</v>
      </c>
      <c r="Y38" s="15" t="s">
        <v>15</v>
      </c>
    </row>
    <row r="39" spans="1:25" ht="12.75" customHeight="1">
      <c r="A39" s="136"/>
      <c r="B39" s="145"/>
      <c r="C39" s="15" t="s">
        <v>81</v>
      </c>
      <c r="D39" s="134"/>
      <c r="E39" s="134"/>
      <c r="F39" s="134"/>
      <c r="G39" s="51" t="s">
        <v>178</v>
      </c>
      <c r="H39" s="157"/>
      <c r="I39" s="16">
        <v>14</v>
      </c>
      <c r="J39" s="15" t="s">
        <v>15</v>
      </c>
      <c r="K39" s="16">
        <f t="shared" si="0"/>
        <v>10.5</v>
      </c>
      <c r="L39" s="15" t="s">
        <v>15</v>
      </c>
      <c r="M39" s="4"/>
      <c r="N39" s="136"/>
      <c r="O39" s="145"/>
      <c r="P39" s="15" t="s">
        <v>89</v>
      </c>
      <c r="Q39" s="134"/>
      <c r="R39" s="134"/>
      <c r="S39" s="134"/>
      <c r="T39" s="51"/>
      <c r="U39" s="157"/>
      <c r="V39" s="16">
        <v>25.7</v>
      </c>
      <c r="W39" s="15" t="s">
        <v>15</v>
      </c>
      <c r="X39" s="16">
        <f t="shared" si="1"/>
        <v>19.28</v>
      </c>
      <c r="Y39" s="15" t="s">
        <v>15</v>
      </c>
    </row>
    <row r="40" spans="1:25" ht="12.75" customHeight="1">
      <c r="A40" s="136"/>
      <c r="B40" s="145"/>
      <c r="C40" s="15" t="s">
        <v>82</v>
      </c>
      <c r="D40" s="134"/>
      <c r="E40" s="134"/>
      <c r="F40" s="134"/>
      <c r="G40" s="51"/>
      <c r="H40" s="157"/>
      <c r="I40" s="16">
        <v>85</v>
      </c>
      <c r="J40" s="15" t="s">
        <v>15</v>
      </c>
      <c r="K40" s="16">
        <f t="shared" si="0"/>
        <v>63.75</v>
      </c>
      <c r="L40" s="15" t="s">
        <v>15</v>
      </c>
      <c r="M40" s="4"/>
      <c r="N40" s="136"/>
      <c r="O40" s="145"/>
      <c r="P40" s="15"/>
      <c r="Q40" s="134"/>
      <c r="R40" s="134"/>
      <c r="S40" s="134"/>
      <c r="T40" s="51"/>
      <c r="U40" s="157"/>
      <c r="V40" s="16">
        <v>63</v>
      </c>
      <c r="W40" s="15" t="s">
        <v>15</v>
      </c>
      <c r="X40" s="16">
        <f t="shared" si="1"/>
        <v>47.25</v>
      </c>
      <c r="Y40" s="15" t="s">
        <v>15</v>
      </c>
    </row>
    <row r="41" spans="1:25" ht="12.75" customHeight="1">
      <c r="A41" s="136"/>
      <c r="B41" s="145"/>
      <c r="C41" s="21"/>
      <c r="D41" s="134"/>
      <c r="E41" s="134"/>
      <c r="F41" s="134"/>
      <c r="G41" s="52"/>
      <c r="H41" s="157"/>
      <c r="I41" s="22">
        <v>1.4</v>
      </c>
      <c r="J41" s="21" t="s">
        <v>15</v>
      </c>
      <c r="K41" s="22">
        <f t="shared" si="0"/>
        <v>1.05</v>
      </c>
      <c r="L41" s="21" t="s">
        <v>15</v>
      </c>
      <c r="M41" s="4"/>
      <c r="N41" s="136"/>
      <c r="O41" s="145"/>
      <c r="P41" s="21"/>
      <c r="Q41" s="134"/>
      <c r="R41" s="134"/>
      <c r="S41" s="134"/>
      <c r="T41" s="52"/>
      <c r="U41" s="157"/>
      <c r="V41" s="22">
        <v>2.3</v>
      </c>
      <c r="W41" s="21" t="s">
        <v>15</v>
      </c>
      <c r="X41" s="22">
        <f t="shared" si="1"/>
        <v>1.73</v>
      </c>
      <c r="Y41" s="21" t="s">
        <v>15</v>
      </c>
    </row>
    <row r="42" spans="1:25" ht="12.75" customHeight="1">
      <c r="A42" s="146">
        <v>8</v>
      </c>
      <c r="B42" s="145" t="s">
        <v>34</v>
      </c>
      <c r="C42" s="112" t="s">
        <v>87</v>
      </c>
      <c r="D42" s="134" t="s">
        <v>184</v>
      </c>
      <c r="E42" s="134" t="s">
        <v>185</v>
      </c>
      <c r="F42" s="134" t="s">
        <v>92</v>
      </c>
      <c r="G42" s="49" t="s">
        <v>151</v>
      </c>
      <c r="H42" s="157" t="s">
        <v>186</v>
      </c>
      <c r="I42" s="12">
        <v>597</v>
      </c>
      <c r="J42" s="13" t="s">
        <v>14</v>
      </c>
      <c r="K42" s="50">
        <f>IF(I42="","",I42*0.75)</f>
        <v>447.75</v>
      </c>
      <c r="L42" s="13" t="s">
        <v>14</v>
      </c>
      <c r="M42" s="46"/>
      <c r="N42" s="133">
        <v>23</v>
      </c>
      <c r="O42" s="145" t="s">
        <v>35</v>
      </c>
      <c r="P42" s="106" t="s">
        <v>93</v>
      </c>
      <c r="Q42" s="134" t="s">
        <v>189</v>
      </c>
      <c r="R42" s="134" t="s">
        <v>190</v>
      </c>
      <c r="S42" s="134" t="s">
        <v>98</v>
      </c>
      <c r="T42" s="49" t="s">
        <v>151</v>
      </c>
      <c r="U42" s="157" t="s">
        <v>191</v>
      </c>
      <c r="V42" s="12">
        <v>643</v>
      </c>
      <c r="W42" s="13" t="s">
        <v>14</v>
      </c>
      <c r="X42" s="50">
        <f>IF(V42="","",V42*0.75)</f>
        <v>482.25</v>
      </c>
      <c r="Y42" s="13" t="s">
        <v>14</v>
      </c>
    </row>
    <row r="43" spans="1:25" ht="12.75" customHeight="1">
      <c r="A43" s="147"/>
      <c r="B43" s="145"/>
      <c r="C43" s="15" t="s">
        <v>88</v>
      </c>
      <c r="D43" s="134"/>
      <c r="E43" s="134"/>
      <c r="F43" s="134"/>
      <c r="G43" s="51" t="s">
        <v>183</v>
      </c>
      <c r="H43" s="157"/>
      <c r="I43" s="16">
        <v>27.3</v>
      </c>
      <c r="J43" s="15" t="s">
        <v>15</v>
      </c>
      <c r="K43" s="16">
        <f>IF(I43="","",ROUND(I43*0.75,2))</f>
        <v>20.48</v>
      </c>
      <c r="L43" s="15" t="s">
        <v>15</v>
      </c>
      <c r="M43" s="4"/>
      <c r="N43" s="136"/>
      <c r="O43" s="145"/>
      <c r="P43" s="15" t="s">
        <v>94</v>
      </c>
      <c r="Q43" s="134"/>
      <c r="R43" s="134"/>
      <c r="S43" s="134"/>
      <c r="T43" s="51" t="s">
        <v>187</v>
      </c>
      <c r="U43" s="157"/>
      <c r="V43" s="16">
        <v>22.6</v>
      </c>
      <c r="W43" s="15" t="s">
        <v>15</v>
      </c>
      <c r="X43" s="16">
        <f>IF(V43="","",ROUND(V43*0.75,2))</f>
        <v>16.95</v>
      </c>
      <c r="Y43" s="15" t="s">
        <v>15</v>
      </c>
    </row>
    <row r="44" spans="1:25" ht="12.75" customHeight="1">
      <c r="A44" s="147"/>
      <c r="B44" s="145"/>
      <c r="C44" s="15" t="s">
        <v>89</v>
      </c>
      <c r="D44" s="134"/>
      <c r="E44" s="134"/>
      <c r="F44" s="134"/>
      <c r="G44" s="51"/>
      <c r="H44" s="157"/>
      <c r="I44" s="16">
        <v>25.7</v>
      </c>
      <c r="J44" s="15" t="s">
        <v>15</v>
      </c>
      <c r="K44" s="16">
        <f t="shared" si="0"/>
        <v>19.28</v>
      </c>
      <c r="L44" s="15" t="s">
        <v>15</v>
      </c>
      <c r="M44" s="4"/>
      <c r="N44" s="136"/>
      <c r="O44" s="145"/>
      <c r="P44" s="15" t="s">
        <v>55</v>
      </c>
      <c r="Q44" s="134"/>
      <c r="R44" s="134"/>
      <c r="S44" s="134"/>
      <c r="T44" s="51" t="s">
        <v>228</v>
      </c>
      <c r="U44" s="157"/>
      <c r="V44" s="16">
        <v>21.1</v>
      </c>
      <c r="W44" s="15" t="s">
        <v>15</v>
      </c>
      <c r="X44" s="16">
        <f t="shared" si="1"/>
        <v>15.83</v>
      </c>
      <c r="Y44" s="15" t="s">
        <v>15</v>
      </c>
    </row>
    <row r="45" spans="1:25" ht="12.75" customHeight="1">
      <c r="A45" s="147"/>
      <c r="B45" s="145"/>
      <c r="C45" s="15"/>
      <c r="D45" s="134"/>
      <c r="E45" s="134"/>
      <c r="F45" s="134"/>
      <c r="G45" s="51"/>
      <c r="H45" s="157"/>
      <c r="I45" s="16">
        <v>63</v>
      </c>
      <c r="J45" s="15" t="s">
        <v>15</v>
      </c>
      <c r="K45" s="16">
        <f t="shared" si="0"/>
        <v>47.25</v>
      </c>
      <c r="L45" s="15" t="s">
        <v>15</v>
      </c>
      <c r="M45" s="4"/>
      <c r="N45" s="136"/>
      <c r="O45" s="145"/>
      <c r="P45" s="15" t="s">
        <v>95</v>
      </c>
      <c r="Q45" s="134"/>
      <c r="R45" s="134"/>
      <c r="S45" s="134"/>
      <c r="T45" s="51"/>
      <c r="U45" s="157"/>
      <c r="V45" s="16">
        <v>89.3</v>
      </c>
      <c r="W45" s="15" t="s">
        <v>15</v>
      </c>
      <c r="X45" s="16">
        <f t="shared" si="1"/>
        <v>66.98</v>
      </c>
      <c r="Y45" s="15" t="s">
        <v>15</v>
      </c>
    </row>
    <row r="46" spans="1:25" ht="12.75" customHeight="1">
      <c r="A46" s="147"/>
      <c r="B46" s="145"/>
      <c r="C46" s="21"/>
      <c r="D46" s="134"/>
      <c r="E46" s="134"/>
      <c r="F46" s="134"/>
      <c r="G46" s="52"/>
      <c r="H46" s="157"/>
      <c r="I46" s="22">
        <v>2.3</v>
      </c>
      <c r="J46" s="21" t="s">
        <v>15</v>
      </c>
      <c r="K46" s="22">
        <f t="shared" si="0"/>
        <v>1.73</v>
      </c>
      <c r="L46" s="21" t="s">
        <v>15</v>
      </c>
      <c r="M46" s="4"/>
      <c r="N46" s="136"/>
      <c r="O46" s="145"/>
      <c r="P46" s="21"/>
      <c r="Q46" s="134"/>
      <c r="R46" s="134"/>
      <c r="S46" s="134"/>
      <c r="T46" s="52"/>
      <c r="U46" s="157"/>
      <c r="V46" s="22">
        <v>1.5</v>
      </c>
      <c r="W46" s="21" t="s">
        <v>15</v>
      </c>
      <c r="X46" s="22">
        <f t="shared" si="1"/>
        <v>1.13</v>
      </c>
      <c r="Y46" s="21" t="s">
        <v>15</v>
      </c>
    </row>
    <row r="47" spans="1:25" ht="12.75" customHeight="1">
      <c r="A47" s="133">
        <v>9</v>
      </c>
      <c r="B47" s="145" t="s">
        <v>35</v>
      </c>
      <c r="C47" s="106" t="s">
        <v>93</v>
      </c>
      <c r="D47" s="134" t="s">
        <v>189</v>
      </c>
      <c r="E47" s="134" t="s">
        <v>190</v>
      </c>
      <c r="F47" s="134" t="s">
        <v>98</v>
      </c>
      <c r="G47" s="49" t="s">
        <v>151</v>
      </c>
      <c r="H47" s="157" t="s">
        <v>191</v>
      </c>
      <c r="I47" s="12">
        <v>643</v>
      </c>
      <c r="J47" s="13" t="s">
        <v>14</v>
      </c>
      <c r="K47" s="50">
        <f>IF(I47="","",I47*0.75)</f>
        <v>482.25</v>
      </c>
      <c r="L47" s="13" t="s">
        <v>14</v>
      </c>
      <c r="M47" s="46"/>
      <c r="N47" s="133">
        <v>24</v>
      </c>
      <c r="O47" s="145" t="s">
        <v>36</v>
      </c>
      <c r="P47" s="105" t="s">
        <v>99</v>
      </c>
      <c r="Q47" s="134" t="s">
        <v>194</v>
      </c>
      <c r="R47" s="134" t="s">
        <v>229</v>
      </c>
      <c r="S47" s="134" t="s">
        <v>196</v>
      </c>
      <c r="T47" s="49" t="s">
        <v>151</v>
      </c>
      <c r="U47" s="157" t="s">
        <v>197</v>
      </c>
      <c r="V47" s="12">
        <v>630</v>
      </c>
      <c r="W47" s="13" t="s">
        <v>14</v>
      </c>
      <c r="X47" s="50">
        <f>IF(V47="","",V47*0.75)</f>
        <v>472.5</v>
      </c>
      <c r="Y47" s="13" t="s">
        <v>14</v>
      </c>
    </row>
    <row r="48" spans="1:25" ht="12.75" customHeight="1">
      <c r="A48" s="136"/>
      <c r="B48" s="145"/>
      <c r="C48" s="15" t="s">
        <v>94</v>
      </c>
      <c r="D48" s="134"/>
      <c r="E48" s="134"/>
      <c r="F48" s="134"/>
      <c r="G48" s="51" t="s">
        <v>187</v>
      </c>
      <c r="H48" s="157"/>
      <c r="I48" s="16">
        <v>22.6</v>
      </c>
      <c r="J48" s="15" t="s">
        <v>15</v>
      </c>
      <c r="K48" s="16">
        <f>IF(I48="","",ROUND(I48*0.75,2))</f>
        <v>16.95</v>
      </c>
      <c r="L48" s="15" t="s">
        <v>15</v>
      </c>
      <c r="M48" s="4"/>
      <c r="N48" s="136"/>
      <c r="O48" s="145"/>
      <c r="P48" s="15" t="s">
        <v>100</v>
      </c>
      <c r="Q48" s="134"/>
      <c r="R48" s="134"/>
      <c r="S48" s="134"/>
      <c r="T48" s="51" t="s">
        <v>193</v>
      </c>
      <c r="U48" s="157"/>
      <c r="V48" s="16">
        <v>27.1</v>
      </c>
      <c r="W48" s="15" t="s">
        <v>15</v>
      </c>
      <c r="X48" s="16">
        <f>IF(V48="","",ROUND(V48*0.75,2))</f>
        <v>20.33</v>
      </c>
      <c r="Y48" s="15" t="s">
        <v>15</v>
      </c>
    </row>
    <row r="49" spans="1:25" ht="12.75" customHeight="1">
      <c r="A49" s="136"/>
      <c r="B49" s="145"/>
      <c r="C49" s="15" t="s">
        <v>55</v>
      </c>
      <c r="D49" s="134"/>
      <c r="E49" s="134"/>
      <c r="F49" s="134"/>
      <c r="G49" s="51" t="s">
        <v>188</v>
      </c>
      <c r="H49" s="157"/>
      <c r="I49" s="16">
        <v>21.1</v>
      </c>
      <c r="J49" s="15" t="s">
        <v>15</v>
      </c>
      <c r="K49" s="16">
        <f t="shared" si="0"/>
        <v>15.83</v>
      </c>
      <c r="L49" s="15" t="s">
        <v>15</v>
      </c>
      <c r="M49" s="4"/>
      <c r="N49" s="136"/>
      <c r="O49" s="145"/>
      <c r="P49" s="15" t="s">
        <v>101</v>
      </c>
      <c r="Q49" s="134"/>
      <c r="R49" s="134"/>
      <c r="S49" s="134"/>
      <c r="T49" s="51"/>
      <c r="U49" s="157"/>
      <c r="V49" s="16">
        <v>13.1</v>
      </c>
      <c r="W49" s="15" t="s">
        <v>15</v>
      </c>
      <c r="X49" s="16">
        <f t="shared" si="1"/>
        <v>9.83</v>
      </c>
      <c r="Y49" s="15" t="s">
        <v>15</v>
      </c>
    </row>
    <row r="50" spans="1:25" ht="12.75" customHeight="1">
      <c r="A50" s="136"/>
      <c r="B50" s="145"/>
      <c r="C50" s="15" t="s">
        <v>95</v>
      </c>
      <c r="D50" s="134"/>
      <c r="E50" s="134"/>
      <c r="F50" s="134"/>
      <c r="G50" s="51"/>
      <c r="H50" s="157"/>
      <c r="I50" s="16">
        <v>89.3</v>
      </c>
      <c r="J50" s="15" t="s">
        <v>15</v>
      </c>
      <c r="K50" s="16">
        <f t="shared" si="0"/>
        <v>66.98</v>
      </c>
      <c r="L50" s="15" t="s">
        <v>15</v>
      </c>
      <c r="M50" s="4"/>
      <c r="N50" s="136"/>
      <c r="O50" s="145"/>
      <c r="P50" s="15"/>
      <c r="Q50" s="134"/>
      <c r="R50" s="134"/>
      <c r="S50" s="134"/>
      <c r="T50" s="51"/>
      <c r="U50" s="157"/>
      <c r="V50" s="16">
        <v>96.8</v>
      </c>
      <c r="W50" s="15" t="s">
        <v>15</v>
      </c>
      <c r="X50" s="16">
        <f t="shared" si="1"/>
        <v>72.6</v>
      </c>
      <c r="Y50" s="15" t="s">
        <v>15</v>
      </c>
    </row>
    <row r="51" spans="1:25" ht="12.75" customHeight="1">
      <c r="A51" s="136"/>
      <c r="B51" s="145"/>
      <c r="C51" s="21"/>
      <c r="D51" s="134"/>
      <c r="E51" s="134"/>
      <c r="F51" s="134"/>
      <c r="G51" s="52"/>
      <c r="H51" s="157"/>
      <c r="I51" s="22">
        <v>1.5</v>
      </c>
      <c r="J51" s="21" t="s">
        <v>15</v>
      </c>
      <c r="K51" s="22">
        <f t="shared" si="0"/>
        <v>1.13</v>
      </c>
      <c r="L51" s="21" t="s">
        <v>15</v>
      </c>
      <c r="M51" s="4"/>
      <c r="N51" s="136"/>
      <c r="O51" s="145"/>
      <c r="P51" s="21"/>
      <c r="Q51" s="134"/>
      <c r="R51" s="134"/>
      <c r="S51" s="134"/>
      <c r="T51" s="52"/>
      <c r="U51" s="157"/>
      <c r="V51" s="22">
        <v>2.4</v>
      </c>
      <c r="W51" s="21" t="s">
        <v>15</v>
      </c>
      <c r="X51" s="22">
        <f t="shared" si="1"/>
        <v>1.8</v>
      </c>
      <c r="Y51" s="21" t="s">
        <v>15</v>
      </c>
    </row>
    <row r="52" spans="1:25" ht="12.75" customHeight="1">
      <c r="A52" s="133">
        <v>10</v>
      </c>
      <c r="B52" s="145" t="s">
        <v>36</v>
      </c>
      <c r="C52" s="105" t="s">
        <v>99</v>
      </c>
      <c r="D52" s="134" t="s">
        <v>194</v>
      </c>
      <c r="E52" s="134" t="s">
        <v>195</v>
      </c>
      <c r="F52" s="134" t="s">
        <v>196</v>
      </c>
      <c r="G52" s="49" t="s">
        <v>151</v>
      </c>
      <c r="H52" s="157" t="s">
        <v>197</v>
      </c>
      <c r="I52" s="12">
        <v>630</v>
      </c>
      <c r="J52" s="13" t="s">
        <v>14</v>
      </c>
      <c r="K52" s="50">
        <f>IF(I52="","",I52*0.75)</f>
        <v>472.5</v>
      </c>
      <c r="L52" s="13" t="s">
        <v>14</v>
      </c>
      <c r="M52" s="46"/>
      <c r="N52" s="133">
        <v>25</v>
      </c>
      <c r="O52" s="145" t="s">
        <v>37</v>
      </c>
      <c r="P52" s="102" t="s">
        <v>106</v>
      </c>
      <c r="Q52" s="134" t="s">
        <v>230</v>
      </c>
      <c r="R52" s="134" t="s">
        <v>200</v>
      </c>
      <c r="S52" s="134" t="s">
        <v>231</v>
      </c>
      <c r="T52" s="49" t="s">
        <v>151</v>
      </c>
      <c r="U52" s="157" t="s">
        <v>202</v>
      </c>
      <c r="V52" s="12">
        <v>625</v>
      </c>
      <c r="W52" s="13" t="s">
        <v>14</v>
      </c>
      <c r="X52" s="50">
        <f>IF(V52="","",V52*0.75)</f>
        <v>468.75</v>
      </c>
      <c r="Y52" s="13" t="s">
        <v>14</v>
      </c>
    </row>
    <row r="53" spans="1:25" ht="12.75" customHeight="1">
      <c r="A53" s="136"/>
      <c r="B53" s="145"/>
      <c r="C53" s="15" t="s">
        <v>100</v>
      </c>
      <c r="D53" s="134"/>
      <c r="E53" s="134"/>
      <c r="F53" s="134"/>
      <c r="G53" s="51" t="s">
        <v>193</v>
      </c>
      <c r="H53" s="157"/>
      <c r="I53" s="16">
        <v>27.1</v>
      </c>
      <c r="J53" s="15" t="s">
        <v>15</v>
      </c>
      <c r="K53" s="16">
        <f>IF(I53="","",ROUND(I53*0.75,2))</f>
        <v>20.33</v>
      </c>
      <c r="L53" s="15" t="s">
        <v>15</v>
      </c>
      <c r="M53" s="4"/>
      <c r="N53" s="136"/>
      <c r="O53" s="145"/>
      <c r="P53" s="15" t="s">
        <v>107</v>
      </c>
      <c r="Q53" s="134"/>
      <c r="R53" s="134"/>
      <c r="S53" s="134"/>
      <c r="T53" s="51" t="s">
        <v>198</v>
      </c>
      <c r="U53" s="157"/>
      <c r="V53" s="16">
        <v>23.3</v>
      </c>
      <c r="W53" s="15" t="s">
        <v>15</v>
      </c>
      <c r="X53" s="16">
        <f>IF(V53="","",ROUND(V53*0.75,2))</f>
        <v>17.48</v>
      </c>
      <c r="Y53" s="15" t="s">
        <v>15</v>
      </c>
    </row>
    <row r="54" spans="1:25" ht="12.75" customHeight="1">
      <c r="A54" s="136"/>
      <c r="B54" s="145"/>
      <c r="C54" s="15" t="s">
        <v>101</v>
      </c>
      <c r="D54" s="134"/>
      <c r="E54" s="134"/>
      <c r="F54" s="134"/>
      <c r="G54" s="51"/>
      <c r="H54" s="157"/>
      <c r="I54" s="16">
        <v>13.1</v>
      </c>
      <c r="J54" s="15" t="s">
        <v>15</v>
      </c>
      <c r="K54" s="16">
        <f t="shared" si="0"/>
        <v>9.83</v>
      </c>
      <c r="L54" s="15" t="s">
        <v>15</v>
      </c>
      <c r="M54" s="4"/>
      <c r="N54" s="136"/>
      <c r="O54" s="145"/>
      <c r="P54" s="15" t="s">
        <v>55</v>
      </c>
      <c r="Q54" s="134"/>
      <c r="R54" s="134"/>
      <c r="S54" s="134"/>
      <c r="T54" s="51"/>
      <c r="U54" s="157"/>
      <c r="V54" s="16">
        <v>17.6</v>
      </c>
      <c r="W54" s="15" t="s">
        <v>15</v>
      </c>
      <c r="X54" s="16">
        <f t="shared" si="1"/>
        <v>13.2</v>
      </c>
      <c r="Y54" s="15" t="s">
        <v>15</v>
      </c>
    </row>
    <row r="55" spans="1:25" ht="12.75" customHeight="1">
      <c r="A55" s="136"/>
      <c r="B55" s="145"/>
      <c r="C55" s="15"/>
      <c r="D55" s="134"/>
      <c r="E55" s="134"/>
      <c r="F55" s="134"/>
      <c r="G55" s="51"/>
      <c r="H55" s="157"/>
      <c r="I55" s="16">
        <v>96.8</v>
      </c>
      <c r="J55" s="15" t="s">
        <v>15</v>
      </c>
      <c r="K55" s="16">
        <f t="shared" si="0"/>
        <v>72.6</v>
      </c>
      <c r="L55" s="15" t="s">
        <v>15</v>
      </c>
      <c r="M55" s="4"/>
      <c r="N55" s="136"/>
      <c r="O55" s="145"/>
      <c r="P55" s="15" t="s">
        <v>108</v>
      </c>
      <c r="Q55" s="134"/>
      <c r="R55" s="134"/>
      <c r="S55" s="134"/>
      <c r="T55" s="51"/>
      <c r="U55" s="157"/>
      <c r="V55" s="16">
        <v>93.1</v>
      </c>
      <c r="W55" s="15" t="s">
        <v>15</v>
      </c>
      <c r="X55" s="16">
        <f t="shared" si="1"/>
        <v>69.83</v>
      </c>
      <c r="Y55" s="15" t="s">
        <v>15</v>
      </c>
    </row>
    <row r="56" spans="1:25" ht="12.75" customHeight="1">
      <c r="A56" s="136"/>
      <c r="B56" s="145"/>
      <c r="C56" s="21"/>
      <c r="D56" s="134"/>
      <c r="E56" s="134"/>
      <c r="F56" s="134"/>
      <c r="G56" s="52"/>
      <c r="H56" s="157"/>
      <c r="I56" s="22">
        <v>2.4</v>
      </c>
      <c r="J56" s="21" t="s">
        <v>15</v>
      </c>
      <c r="K56" s="22">
        <f t="shared" si="0"/>
        <v>1.8</v>
      </c>
      <c r="L56" s="21" t="s">
        <v>15</v>
      </c>
      <c r="M56" s="4"/>
      <c r="N56" s="136"/>
      <c r="O56" s="145"/>
      <c r="P56" s="21"/>
      <c r="Q56" s="134"/>
      <c r="R56" s="134"/>
      <c r="S56" s="134"/>
      <c r="T56" s="52"/>
      <c r="U56" s="157"/>
      <c r="V56" s="22">
        <v>1.9</v>
      </c>
      <c r="W56" s="21" t="s">
        <v>15</v>
      </c>
      <c r="X56" s="22">
        <f t="shared" si="1"/>
        <v>1.43</v>
      </c>
      <c r="Y56" s="21" t="s">
        <v>15</v>
      </c>
    </row>
    <row r="57" spans="1:25" ht="12.75" customHeight="1">
      <c r="A57" s="133">
        <v>11</v>
      </c>
      <c r="B57" s="145" t="s">
        <v>37</v>
      </c>
      <c r="C57" s="103" t="s">
        <v>106</v>
      </c>
      <c r="D57" s="134" t="s">
        <v>199</v>
      </c>
      <c r="E57" s="134" t="s">
        <v>200</v>
      </c>
      <c r="F57" s="134" t="s">
        <v>201</v>
      </c>
      <c r="G57" s="49" t="s">
        <v>151</v>
      </c>
      <c r="H57" s="157" t="s">
        <v>202</v>
      </c>
      <c r="I57" s="12">
        <v>624</v>
      </c>
      <c r="J57" s="13" t="s">
        <v>14</v>
      </c>
      <c r="K57" s="50">
        <f>IF(I57="","",I57*0.75)</f>
        <v>468</v>
      </c>
      <c r="L57" s="13" t="s">
        <v>14</v>
      </c>
      <c r="M57" s="46"/>
      <c r="N57" s="133">
        <v>26</v>
      </c>
      <c r="O57" s="145" t="s">
        <v>38</v>
      </c>
      <c r="P57" s="25" t="s">
        <v>112</v>
      </c>
      <c r="Q57" s="134" t="s">
        <v>205</v>
      </c>
      <c r="R57" s="134" t="s">
        <v>206</v>
      </c>
      <c r="S57" s="134" t="s">
        <v>116</v>
      </c>
      <c r="T57" s="49" t="s">
        <v>151</v>
      </c>
      <c r="U57" s="157" t="s">
        <v>207</v>
      </c>
      <c r="V57" s="12">
        <v>598</v>
      </c>
      <c r="W57" s="13" t="s">
        <v>14</v>
      </c>
      <c r="X57" s="50">
        <f>IF(V57="","",V57*0.75)</f>
        <v>448.5</v>
      </c>
      <c r="Y57" s="13" t="s">
        <v>14</v>
      </c>
    </row>
    <row r="58" spans="1:25" ht="12.75" customHeight="1">
      <c r="A58" s="136"/>
      <c r="B58" s="145"/>
      <c r="C58" s="15" t="s">
        <v>107</v>
      </c>
      <c r="D58" s="134"/>
      <c r="E58" s="134"/>
      <c r="F58" s="134"/>
      <c r="G58" s="51" t="s">
        <v>198</v>
      </c>
      <c r="H58" s="157"/>
      <c r="I58" s="16">
        <v>23.7</v>
      </c>
      <c r="J58" s="15" t="s">
        <v>15</v>
      </c>
      <c r="K58" s="16">
        <f>IF(I58="","",ROUND(I58*0.75,2))</f>
        <v>17.78</v>
      </c>
      <c r="L58" s="15" t="s">
        <v>15</v>
      </c>
      <c r="M58" s="4"/>
      <c r="N58" s="136"/>
      <c r="O58" s="145"/>
      <c r="P58" s="104" t="s">
        <v>113</v>
      </c>
      <c r="Q58" s="134"/>
      <c r="R58" s="134"/>
      <c r="S58" s="134"/>
      <c r="T58" s="51" t="s">
        <v>203</v>
      </c>
      <c r="U58" s="157"/>
      <c r="V58" s="16">
        <v>22</v>
      </c>
      <c r="W58" s="15" t="s">
        <v>15</v>
      </c>
      <c r="X58" s="16">
        <f>IF(V58="","",ROUND(V58*0.75,2))</f>
        <v>16.5</v>
      </c>
      <c r="Y58" s="15" t="s">
        <v>15</v>
      </c>
    </row>
    <row r="59" spans="1:25" ht="12.75" customHeight="1">
      <c r="A59" s="136"/>
      <c r="B59" s="145"/>
      <c r="C59" s="15" t="s">
        <v>55</v>
      </c>
      <c r="D59" s="134"/>
      <c r="E59" s="134"/>
      <c r="F59" s="134"/>
      <c r="G59" s="51"/>
      <c r="H59" s="157"/>
      <c r="I59" s="16">
        <v>17.7</v>
      </c>
      <c r="J59" s="15" t="s">
        <v>15</v>
      </c>
      <c r="K59" s="16">
        <f t="shared" si="0"/>
        <v>13.28</v>
      </c>
      <c r="L59" s="15" t="s">
        <v>15</v>
      </c>
      <c r="M59" s="4"/>
      <c r="N59" s="136"/>
      <c r="O59" s="145"/>
      <c r="P59" s="15" t="s">
        <v>56</v>
      </c>
      <c r="Q59" s="134"/>
      <c r="R59" s="134"/>
      <c r="S59" s="134"/>
      <c r="T59" s="51" t="s">
        <v>204</v>
      </c>
      <c r="U59" s="157"/>
      <c r="V59" s="16">
        <v>22.2</v>
      </c>
      <c r="W59" s="15" t="s">
        <v>15</v>
      </c>
      <c r="X59" s="16">
        <f t="shared" si="1"/>
        <v>16.65</v>
      </c>
      <c r="Y59" s="15" t="s">
        <v>15</v>
      </c>
    </row>
    <row r="60" spans="1:25" ht="12.75" customHeight="1">
      <c r="A60" s="136"/>
      <c r="B60" s="145"/>
      <c r="C60" s="15" t="s">
        <v>108</v>
      </c>
      <c r="D60" s="134"/>
      <c r="E60" s="134"/>
      <c r="F60" s="134"/>
      <c r="G60" s="51"/>
      <c r="H60" s="157"/>
      <c r="I60" s="16">
        <v>92.7</v>
      </c>
      <c r="J60" s="15" t="s">
        <v>15</v>
      </c>
      <c r="K60" s="16">
        <f t="shared" si="0"/>
        <v>69.53</v>
      </c>
      <c r="L60" s="15" t="s">
        <v>15</v>
      </c>
      <c r="M60" s="4"/>
      <c r="N60" s="136"/>
      <c r="O60" s="145"/>
      <c r="P60" s="15"/>
      <c r="Q60" s="134"/>
      <c r="R60" s="134"/>
      <c r="S60" s="134"/>
      <c r="T60" s="51"/>
      <c r="U60" s="157"/>
      <c r="V60" s="16">
        <v>76</v>
      </c>
      <c r="W60" s="15" t="s">
        <v>15</v>
      </c>
      <c r="X60" s="16">
        <f t="shared" si="1"/>
        <v>57</v>
      </c>
      <c r="Y60" s="15" t="s">
        <v>15</v>
      </c>
    </row>
    <row r="61" spans="1:25" ht="12.75" customHeight="1">
      <c r="A61" s="136"/>
      <c r="B61" s="145"/>
      <c r="C61" s="21"/>
      <c r="D61" s="134"/>
      <c r="E61" s="134"/>
      <c r="F61" s="134"/>
      <c r="G61" s="52"/>
      <c r="H61" s="157"/>
      <c r="I61" s="22">
        <v>1.9</v>
      </c>
      <c r="J61" s="21" t="s">
        <v>15</v>
      </c>
      <c r="K61" s="22">
        <f t="shared" si="0"/>
        <v>1.43</v>
      </c>
      <c r="L61" s="21" t="s">
        <v>15</v>
      </c>
      <c r="M61" s="4"/>
      <c r="N61" s="136"/>
      <c r="O61" s="145"/>
      <c r="P61" s="21"/>
      <c r="Q61" s="134"/>
      <c r="R61" s="134"/>
      <c r="S61" s="134"/>
      <c r="T61" s="52"/>
      <c r="U61" s="157"/>
      <c r="V61" s="22">
        <v>2</v>
      </c>
      <c r="W61" s="21" t="s">
        <v>15</v>
      </c>
      <c r="X61" s="22">
        <f t="shared" si="1"/>
        <v>1.5</v>
      </c>
      <c r="Y61" s="21" t="s">
        <v>15</v>
      </c>
    </row>
    <row r="62" spans="1:25" ht="12.75" customHeight="1">
      <c r="A62" s="133">
        <v>12</v>
      </c>
      <c r="B62" s="145" t="s">
        <v>38</v>
      </c>
      <c r="C62" s="25" t="s">
        <v>112</v>
      </c>
      <c r="D62" s="134" t="s">
        <v>205</v>
      </c>
      <c r="E62" s="134" t="s">
        <v>206</v>
      </c>
      <c r="F62" s="134" t="s">
        <v>116</v>
      </c>
      <c r="G62" s="49" t="s">
        <v>151</v>
      </c>
      <c r="H62" s="157" t="s">
        <v>207</v>
      </c>
      <c r="I62" s="12">
        <v>598</v>
      </c>
      <c r="J62" s="13" t="s">
        <v>14</v>
      </c>
      <c r="K62" s="50">
        <f>IF(I62="","",I62*0.75)</f>
        <v>448.5</v>
      </c>
      <c r="L62" s="13" t="s">
        <v>14</v>
      </c>
      <c r="M62" s="46"/>
      <c r="N62" s="133">
        <v>27</v>
      </c>
      <c r="O62" s="145" t="s">
        <v>39</v>
      </c>
      <c r="P62" s="108" t="s">
        <v>117</v>
      </c>
      <c r="Q62" s="134" t="s">
        <v>209</v>
      </c>
      <c r="R62" s="134" t="s">
        <v>210</v>
      </c>
      <c r="S62" s="134" t="s">
        <v>123</v>
      </c>
      <c r="T62" s="49" t="s">
        <v>151</v>
      </c>
      <c r="U62" s="157" t="s">
        <v>211</v>
      </c>
      <c r="V62" s="12">
        <v>627</v>
      </c>
      <c r="W62" s="13" t="s">
        <v>14</v>
      </c>
      <c r="X62" s="50">
        <f>IF(V62="","",V62*0.75)</f>
        <v>470.25</v>
      </c>
      <c r="Y62" s="13" t="s">
        <v>14</v>
      </c>
    </row>
    <row r="63" spans="1:25" ht="12.75" customHeight="1">
      <c r="A63" s="136"/>
      <c r="B63" s="145"/>
      <c r="C63" s="104" t="s">
        <v>113</v>
      </c>
      <c r="D63" s="134"/>
      <c r="E63" s="134"/>
      <c r="F63" s="134"/>
      <c r="G63" s="51" t="s">
        <v>203</v>
      </c>
      <c r="H63" s="157"/>
      <c r="I63" s="16">
        <v>22</v>
      </c>
      <c r="J63" s="15" t="s">
        <v>15</v>
      </c>
      <c r="K63" s="16">
        <f>IF(I63="","",ROUND(I63*0.75,2))</f>
        <v>16.5</v>
      </c>
      <c r="L63" s="15" t="s">
        <v>15</v>
      </c>
      <c r="M63" s="4"/>
      <c r="N63" s="136"/>
      <c r="O63" s="145"/>
      <c r="P63" s="15" t="s">
        <v>118</v>
      </c>
      <c r="Q63" s="134"/>
      <c r="R63" s="134"/>
      <c r="S63" s="134"/>
      <c r="T63" s="51" t="s">
        <v>208</v>
      </c>
      <c r="U63" s="157"/>
      <c r="V63" s="16">
        <v>20.1</v>
      </c>
      <c r="W63" s="15" t="s">
        <v>15</v>
      </c>
      <c r="X63" s="16">
        <f>IF(V63="","",ROUND(V63*0.75,2))</f>
        <v>15.08</v>
      </c>
      <c r="Y63" s="15" t="s">
        <v>15</v>
      </c>
    </row>
    <row r="64" spans="1:25" ht="12.75" customHeight="1">
      <c r="A64" s="136"/>
      <c r="B64" s="145"/>
      <c r="C64" s="15" t="s">
        <v>56</v>
      </c>
      <c r="D64" s="134"/>
      <c r="E64" s="134"/>
      <c r="F64" s="134"/>
      <c r="G64" s="51" t="s">
        <v>204</v>
      </c>
      <c r="H64" s="157"/>
      <c r="I64" s="16">
        <v>22.2</v>
      </c>
      <c r="J64" s="15" t="s">
        <v>15</v>
      </c>
      <c r="K64" s="16">
        <f t="shared" si="0"/>
        <v>16.65</v>
      </c>
      <c r="L64" s="15" t="s">
        <v>15</v>
      </c>
      <c r="M64" s="4"/>
      <c r="N64" s="136"/>
      <c r="O64" s="145"/>
      <c r="P64" s="15" t="s">
        <v>119</v>
      </c>
      <c r="Q64" s="134"/>
      <c r="R64" s="134"/>
      <c r="S64" s="134"/>
      <c r="T64" s="51"/>
      <c r="U64" s="157"/>
      <c r="V64" s="16">
        <v>14.7</v>
      </c>
      <c r="W64" s="15" t="s">
        <v>15</v>
      </c>
      <c r="X64" s="16">
        <f t="shared" si="1"/>
        <v>11.03</v>
      </c>
      <c r="Y64" s="15" t="s">
        <v>15</v>
      </c>
    </row>
    <row r="65" spans="1:25" ht="12.75" customHeight="1">
      <c r="A65" s="136"/>
      <c r="B65" s="145"/>
      <c r="C65" s="15"/>
      <c r="D65" s="134"/>
      <c r="E65" s="134"/>
      <c r="F65" s="134"/>
      <c r="G65" s="51"/>
      <c r="H65" s="157"/>
      <c r="I65" s="16">
        <v>76</v>
      </c>
      <c r="J65" s="15" t="s">
        <v>15</v>
      </c>
      <c r="K65" s="16">
        <f t="shared" si="0"/>
        <v>57</v>
      </c>
      <c r="L65" s="15" t="s">
        <v>15</v>
      </c>
      <c r="M65" s="4"/>
      <c r="N65" s="136"/>
      <c r="O65" s="145"/>
      <c r="P65" s="15" t="s">
        <v>120</v>
      </c>
      <c r="Q65" s="134"/>
      <c r="R65" s="134"/>
      <c r="S65" s="134"/>
      <c r="T65" s="51"/>
      <c r="U65" s="157"/>
      <c r="V65" s="16">
        <v>101.5</v>
      </c>
      <c r="W65" s="15" t="s">
        <v>15</v>
      </c>
      <c r="X65" s="16">
        <f t="shared" si="1"/>
        <v>76.13</v>
      </c>
      <c r="Y65" s="15" t="s">
        <v>15</v>
      </c>
    </row>
    <row r="66" spans="1:25" ht="12.75" customHeight="1">
      <c r="A66" s="136"/>
      <c r="B66" s="145"/>
      <c r="C66" s="21"/>
      <c r="D66" s="134"/>
      <c r="E66" s="134"/>
      <c r="F66" s="134"/>
      <c r="G66" s="52"/>
      <c r="H66" s="157"/>
      <c r="I66" s="22">
        <v>2</v>
      </c>
      <c r="J66" s="21" t="s">
        <v>15</v>
      </c>
      <c r="K66" s="22">
        <f t="shared" si="0"/>
        <v>1.5</v>
      </c>
      <c r="L66" s="21" t="s">
        <v>15</v>
      </c>
      <c r="M66" s="4"/>
      <c r="N66" s="136"/>
      <c r="O66" s="145"/>
      <c r="P66" s="21"/>
      <c r="Q66" s="134"/>
      <c r="R66" s="134"/>
      <c r="S66" s="134"/>
      <c r="T66" s="52"/>
      <c r="U66" s="157"/>
      <c r="V66" s="22">
        <v>1</v>
      </c>
      <c r="W66" s="21" t="s">
        <v>15</v>
      </c>
      <c r="X66" s="22">
        <f t="shared" si="1"/>
        <v>0.75</v>
      </c>
      <c r="Y66" s="21" t="s">
        <v>15</v>
      </c>
    </row>
    <row r="67" spans="1:25" ht="12.75" customHeight="1">
      <c r="A67" s="133">
        <v>13</v>
      </c>
      <c r="B67" s="145" t="s">
        <v>39</v>
      </c>
      <c r="C67" s="106" t="s">
        <v>117</v>
      </c>
      <c r="D67" s="134" t="s">
        <v>209</v>
      </c>
      <c r="E67" s="134" t="s">
        <v>210</v>
      </c>
      <c r="F67" s="134" t="s">
        <v>123</v>
      </c>
      <c r="G67" s="49" t="s">
        <v>151</v>
      </c>
      <c r="H67" s="157" t="s">
        <v>211</v>
      </c>
      <c r="I67" s="12">
        <v>626</v>
      </c>
      <c r="J67" s="13" t="s">
        <v>14</v>
      </c>
      <c r="K67" s="50">
        <f>IF(I67="","",I67*0.75)</f>
        <v>469.5</v>
      </c>
      <c r="L67" s="13" t="s">
        <v>14</v>
      </c>
      <c r="M67" s="46"/>
      <c r="N67" s="133">
        <v>28</v>
      </c>
      <c r="O67" s="145" t="s">
        <v>40</v>
      </c>
      <c r="P67" s="110" t="s">
        <v>135</v>
      </c>
      <c r="Q67" s="134" t="s">
        <v>232</v>
      </c>
      <c r="R67" s="134" t="s">
        <v>215</v>
      </c>
      <c r="S67" s="134" t="s">
        <v>216</v>
      </c>
      <c r="T67" s="49" t="s">
        <v>151</v>
      </c>
      <c r="U67" s="157" t="s">
        <v>233</v>
      </c>
      <c r="V67" s="12">
        <v>535</v>
      </c>
      <c r="W67" s="13" t="s">
        <v>14</v>
      </c>
      <c r="X67" s="50">
        <f>IF(V67="","",V67*0.75)</f>
        <v>401.25</v>
      </c>
      <c r="Y67" s="13" t="s">
        <v>14</v>
      </c>
    </row>
    <row r="68" spans="1:25" ht="12.75" customHeight="1">
      <c r="A68" s="136"/>
      <c r="B68" s="145"/>
      <c r="C68" s="15" t="s">
        <v>118</v>
      </c>
      <c r="D68" s="134"/>
      <c r="E68" s="134"/>
      <c r="F68" s="134"/>
      <c r="G68" s="51" t="s">
        <v>208</v>
      </c>
      <c r="H68" s="157"/>
      <c r="I68" s="16">
        <v>20.1</v>
      </c>
      <c r="J68" s="15" t="s">
        <v>15</v>
      </c>
      <c r="K68" s="16">
        <f>IF(I68="","",ROUND(I68*0.75,2))</f>
        <v>15.08</v>
      </c>
      <c r="L68" s="15" t="s">
        <v>15</v>
      </c>
      <c r="M68" s="4"/>
      <c r="N68" s="136"/>
      <c r="O68" s="145"/>
      <c r="P68" s="15" t="s">
        <v>124</v>
      </c>
      <c r="Q68" s="134"/>
      <c r="R68" s="134"/>
      <c r="S68" s="134"/>
      <c r="T68" s="51" t="s">
        <v>212</v>
      </c>
      <c r="U68" s="157"/>
      <c r="V68" s="16">
        <v>19</v>
      </c>
      <c r="W68" s="15" t="s">
        <v>15</v>
      </c>
      <c r="X68" s="16">
        <f>IF(V68="","",ROUND(V68*0.75,2))</f>
        <v>14.25</v>
      </c>
      <c r="Y68" s="15" t="s">
        <v>15</v>
      </c>
    </row>
    <row r="69" spans="1:25" ht="12.75" customHeight="1">
      <c r="A69" s="136"/>
      <c r="B69" s="145"/>
      <c r="C69" s="15" t="s">
        <v>119</v>
      </c>
      <c r="D69" s="134"/>
      <c r="E69" s="134"/>
      <c r="F69" s="134"/>
      <c r="G69" s="51"/>
      <c r="H69" s="157"/>
      <c r="I69" s="16">
        <v>14.7</v>
      </c>
      <c r="J69" s="15" t="s">
        <v>15</v>
      </c>
      <c r="K69" s="16">
        <f t="shared" si="0"/>
        <v>11.03</v>
      </c>
      <c r="L69" s="15" t="s">
        <v>15</v>
      </c>
      <c r="M69" s="4"/>
      <c r="N69" s="136"/>
      <c r="O69" s="145"/>
      <c r="P69" s="15" t="s">
        <v>55</v>
      </c>
      <c r="Q69" s="134"/>
      <c r="R69" s="134"/>
      <c r="S69" s="134"/>
      <c r="T69" s="51" t="s">
        <v>213</v>
      </c>
      <c r="U69" s="157"/>
      <c r="V69" s="16">
        <v>19.7</v>
      </c>
      <c r="W69" s="15" t="s">
        <v>15</v>
      </c>
      <c r="X69" s="16">
        <f t="shared" si="1"/>
        <v>14.78</v>
      </c>
      <c r="Y69" s="15" t="s">
        <v>15</v>
      </c>
    </row>
    <row r="70" spans="1:25" ht="12.75" customHeight="1">
      <c r="A70" s="136"/>
      <c r="B70" s="145"/>
      <c r="C70" s="15" t="s">
        <v>120</v>
      </c>
      <c r="D70" s="134"/>
      <c r="E70" s="134"/>
      <c r="F70" s="134"/>
      <c r="G70" s="51"/>
      <c r="H70" s="157"/>
      <c r="I70" s="16">
        <v>101.3</v>
      </c>
      <c r="J70" s="15" t="s">
        <v>15</v>
      </c>
      <c r="K70" s="16">
        <f t="shared" si="0"/>
        <v>75.98</v>
      </c>
      <c r="L70" s="15" t="s">
        <v>15</v>
      </c>
      <c r="M70" s="4"/>
      <c r="N70" s="136"/>
      <c r="O70" s="145"/>
      <c r="P70" s="15" t="s">
        <v>56</v>
      </c>
      <c r="Q70" s="134"/>
      <c r="R70" s="134"/>
      <c r="S70" s="134"/>
      <c r="T70" s="51"/>
      <c r="U70" s="157"/>
      <c r="V70" s="16">
        <v>69.3</v>
      </c>
      <c r="W70" s="15" t="s">
        <v>15</v>
      </c>
      <c r="X70" s="16">
        <f t="shared" si="1"/>
        <v>51.98</v>
      </c>
      <c r="Y70" s="15" t="s">
        <v>15</v>
      </c>
    </row>
    <row r="71" spans="1:25" ht="12.75" customHeight="1">
      <c r="A71" s="136"/>
      <c r="B71" s="145"/>
      <c r="C71" s="21"/>
      <c r="D71" s="134"/>
      <c r="E71" s="134"/>
      <c r="F71" s="134"/>
      <c r="G71" s="52"/>
      <c r="H71" s="157"/>
      <c r="I71" s="22">
        <v>1</v>
      </c>
      <c r="J71" s="21" t="s">
        <v>15</v>
      </c>
      <c r="K71" s="22">
        <f t="shared" si="0"/>
        <v>0.75</v>
      </c>
      <c r="L71" s="21" t="s">
        <v>15</v>
      </c>
      <c r="M71" s="4"/>
      <c r="N71" s="161"/>
      <c r="O71" s="162"/>
      <c r="P71" s="15"/>
      <c r="Q71" s="158"/>
      <c r="R71" s="158"/>
      <c r="S71" s="158"/>
      <c r="T71" s="51"/>
      <c r="U71" s="159"/>
      <c r="V71" s="16">
        <v>1.5</v>
      </c>
      <c r="W71" s="15" t="s">
        <v>15</v>
      </c>
      <c r="X71" s="16">
        <f t="shared" si="1"/>
        <v>1.13</v>
      </c>
      <c r="Y71" s="15" t="s">
        <v>15</v>
      </c>
    </row>
    <row r="72" spans="1:25" ht="12.75" customHeight="1">
      <c r="A72" s="138" t="s">
        <v>505</v>
      </c>
      <c r="B72" s="141" t="s">
        <v>504</v>
      </c>
      <c r="C72" s="111" t="s">
        <v>364</v>
      </c>
      <c r="D72" s="134" t="s">
        <v>214</v>
      </c>
      <c r="E72" s="134" t="s">
        <v>215</v>
      </c>
      <c r="F72" s="134" t="s">
        <v>216</v>
      </c>
      <c r="G72" s="49" t="s">
        <v>151</v>
      </c>
      <c r="H72" s="157" t="s">
        <v>217</v>
      </c>
      <c r="I72" s="12">
        <v>535</v>
      </c>
      <c r="J72" s="13" t="s">
        <v>14</v>
      </c>
      <c r="K72" s="50">
        <f>IF(I72="","",I72*0.75)</f>
        <v>401.25</v>
      </c>
      <c r="L72" s="13" t="s">
        <v>14</v>
      </c>
      <c r="M72" s="46"/>
      <c r="N72" s="81"/>
      <c r="O72" s="94"/>
      <c r="P72" s="79"/>
      <c r="Q72" s="82"/>
      <c r="R72" s="82"/>
      <c r="S72" s="82"/>
      <c r="T72" s="92"/>
      <c r="U72" s="95"/>
      <c r="V72" s="78"/>
      <c r="W72" s="79"/>
      <c r="X72" s="93"/>
      <c r="Y72" s="79"/>
    </row>
    <row r="73" spans="1:25" ht="12.75" customHeight="1">
      <c r="A73" s="139"/>
      <c r="B73" s="142"/>
      <c r="C73" s="15" t="s">
        <v>124</v>
      </c>
      <c r="D73" s="137"/>
      <c r="E73" s="137"/>
      <c r="F73" s="137"/>
      <c r="G73" s="51" t="s">
        <v>212</v>
      </c>
      <c r="H73" s="160"/>
      <c r="I73" s="16">
        <v>19</v>
      </c>
      <c r="J73" s="15" t="s">
        <v>15</v>
      </c>
      <c r="K73" s="16">
        <f>IF(I73="","",ROUND(I73*0.75,2))</f>
        <v>14.25</v>
      </c>
      <c r="L73" s="15" t="s">
        <v>15</v>
      </c>
      <c r="M73" s="4"/>
      <c r="N73" s="152" t="s">
        <v>31</v>
      </c>
      <c r="O73" s="152"/>
      <c r="P73" s="152"/>
      <c r="Q73" s="152"/>
      <c r="R73" s="152"/>
      <c r="S73" s="152"/>
      <c r="T73" s="152"/>
      <c r="U73" s="152"/>
      <c r="V73" s="152"/>
      <c r="W73" s="24"/>
      <c r="X73" s="75"/>
      <c r="Y73" s="24"/>
    </row>
    <row r="74" spans="1:25" ht="12.75" customHeight="1">
      <c r="A74" s="139"/>
      <c r="B74" s="142"/>
      <c r="C74" s="15" t="s">
        <v>55</v>
      </c>
      <c r="D74" s="137"/>
      <c r="E74" s="137"/>
      <c r="F74" s="137"/>
      <c r="G74" s="51" t="s">
        <v>213</v>
      </c>
      <c r="H74" s="160"/>
      <c r="I74" s="16">
        <v>19.7</v>
      </c>
      <c r="J74" s="15" t="s">
        <v>15</v>
      </c>
      <c r="K74" s="16">
        <f t="shared" si="0"/>
        <v>14.78</v>
      </c>
      <c r="L74" s="15" t="s">
        <v>15</v>
      </c>
      <c r="M74" s="4"/>
      <c r="N74" s="152"/>
      <c r="O74" s="152"/>
      <c r="P74" s="152"/>
      <c r="Q74" s="152"/>
      <c r="R74" s="152"/>
      <c r="S74" s="152"/>
      <c r="T74" s="152"/>
      <c r="U74" s="152"/>
      <c r="V74" s="152"/>
      <c r="W74" s="24"/>
      <c r="X74" s="75"/>
      <c r="Y74" s="24"/>
    </row>
    <row r="75" spans="1:25" ht="12.75" customHeight="1">
      <c r="A75" s="139"/>
      <c r="B75" s="142"/>
      <c r="C75" s="15" t="s">
        <v>56</v>
      </c>
      <c r="D75" s="137"/>
      <c r="E75" s="137"/>
      <c r="F75" s="137"/>
      <c r="G75" s="51"/>
      <c r="H75" s="160"/>
      <c r="I75" s="16">
        <v>69.3</v>
      </c>
      <c r="J75" s="15" t="s">
        <v>15</v>
      </c>
      <c r="K75" s="16">
        <f t="shared" si="0"/>
        <v>51.98</v>
      </c>
      <c r="L75" s="15" t="s">
        <v>15</v>
      </c>
      <c r="M75" s="4"/>
      <c r="N75" s="41" t="s">
        <v>32</v>
      </c>
      <c r="O75" s="42"/>
      <c r="P75" s="18"/>
      <c r="Q75" s="43"/>
      <c r="R75" s="43"/>
      <c r="S75" s="43"/>
      <c r="T75" s="43"/>
      <c r="U75" s="43"/>
      <c r="V75" s="44"/>
      <c r="W75" s="24"/>
      <c r="X75" s="75"/>
      <c r="Y75" s="24"/>
    </row>
    <row r="76" spans="1:25" ht="12.75" customHeight="1">
      <c r="A76" s="140"/>
      <c r="B76" s="142"/>
      <c r="C76" s="21"/>
      <c r="D76" s="137"/>
      <c r="E76" s="137"/>
      <c r="F76" s="137"/>
      <c r="G76" s="52"/>
      <c r="H76" s="160"/>
      <c r="I76" s="22">
        <v>1.5</v>
      </c>
      <c r="J76" s="21" t="s">
        <v>15</v>
      </c>
      <c r="K76" s="22">
        <f t="shared" si="0"/>
        <v>1.13</v>
      </c>
      <c r="L76" s="21" t="s">
        <v>15</v>
      </c>
      <c r="M76" s="4"/>
      <c r="N76" s="14" t="s">
        <v>33</v>
      </c>
      <c r="O76" s="42"/>
      <c r="P76" s="18"/>
      <c r="Q76" s="43"/>
      <c r="R76" s="43"/>
      <c r="S76" s="43"/>
      <c r="T76" s="43"/>
      <c r="U76" s="43"/>
      <c r="V76" s="44"/>
      <c r="W76" s="24"/>
      <c r="X76" s="75"/>
      <c r="Y76" s="24"/>
    </row>
    <row r="77" spans="1:25" ht="12.75" customHeight="1">
      <c r="A77" s="133">
        <v>15</v>
      </c>
      <c r="B77" s="133" t="s">
        <v>34</v>
      </c>
      <c r="C77" s="102" t="s">
        <v>41</v>
      </c>
      <c r="D77" s="134" t="s">
        <v>219</v>
      </c>
      <c r="E77" s="134" t="s">
        <v>220</v>
      </c>
      <c r="F77" s="134" t="s">
        <v>221</v>
      </c>
      <c r="G77" s="49" t="s">
        <v>151</v>
      </c>
      <c r="H77" s="157" t="s">
        <v>222</v>
      </c>
      <c r="I77" s="12">
        <v>550</v>
      </c>
      <c r="J77" s="13" t="s">
        <v>14</v>
      </c>
      <c r="K77" s="50">
        <f>IF(I77="","",I77*0.75)</f>
        <v>412.5</v>
      </c>
      <c r="L77" s="13" t="s">
        <v>14</v>
      </c>
      <c r="M77" s="46"/>
      <c r="N77" s="46" t="s">
        <v>234</v>
      </c>
      <c r="O77" s="54"/>
      <c r="P77" s="54"/>
      <c r="Q77" s="54"/>
      <c r="R77" s="54"/>
      <c r="S77" s="54"/>
      <c r="T77" s="54"/>
      <c r="U77" s="54"/>
      <c r="V77" s="54"/>
      <c r="W77" s="14"/>
      <c r="X77" s="91"/>
      <c r="Y77" s="14"/>
    </row>
    <row r="78" spans="1:25" ht="12.75" customHeight="1">
      <c r="A78" s="133"/>
      <c r="B78" s="133"/>
      <c r="C78" s="15" t="s">
        <v>42</v>
      </c>
      <c r="D78" s="134"/>
      <c r="E78" s="134"/>
      <c r="F78" s="134"/>
      <c r="G78" s="51" t="s">
        <v>218</v>
      </c>
      <c r="H78" s="157"/>
      <c r="I78" s="16">
        <v>19.6</v>
      </c>
      <c r="J78" s="15" t="s">
        <v>15</v>
      </c>
      <c r="K78" s="16">
        <f>IF(I78="","",ROUND(I78*0.75,2))</f>
        <v>14.7</v>
      </c>
      <c r="L78" s="15" t="s">
        <v>15</v>
      </c>
      <c r="M78" s="4"/>
      <c r="N78" s="46" t="s">
        <v>136</v>
      </c>
      <c r="O78" s="54"/>
      <c r="P78" s="54"/>
      <c r="Q78" s="54"/>
      <c r="R78" s="54"/>
      <c r="S78" s="54"/>
      <c r="T78" s="54"/>
      <c r="U78" s="54"/>
      <c r="V78" s="54"/>
      <c r="W78" s="24"/>
      <c r="X78" s="75"/>
      <c r="Y78" s="24"/>
    </row>
    <row r="79" spans="1:25" ht="12.75" customHeight="1">
      <c r="A79" s="133"/>
      <c r="B79" s="133"/>
      <c r="C79" s="15" t="s">
        <v>43</v>
      </c>
      <c r="D79" s="134"/>
      <c r="E79" s="134"/>
      <c r="F79" s="134"/>
      <c r="G79" s="51"/>
      <c r="H79" s="157"/>
      <c r="I79" s="16">
        <v>15.3</v>
      </c>
      <c r="J79" s="15" t="s">
        <v>15</v>
      </c>
      <c r="K79" s="16">
        <f>IF(I79="","",ROUND(I79*0.75,2))</f>
        <v>11.48</v>
      </c>
      <c r="L79" s="15" t="s">
        <v>15</v>
      </c>
      <c r="M79" s="4"/>
      <c r="N79" s="46" t="s">
        <v>137</v>
      </c>
      <c r="O79" s="28"/>
      <c r="P79" s="4"/>
      <c r="Q79" s="55"/>
      <c r="R79" s="55"/>
      <c r="S79" s="55"/>
      <c r="T79" s="56"/>
      <c r="U79" s="56"/>
      <c r="V79" s="35"/>
      <c r="W79" s="24"/>
      <c r="X79" s="75"/>
      <c r="Y79" s="24"/>
    </row>
    <row r="80" spans="1:25" ht="12.75" customHeight="1">
      <c r="A80" s="133"/>
      <c r="B80" s="133"/>
      <c r="C80" s="15"/>
      <c r="D80" s="134"/>
      <c r="E80" s="134"/>
      <c r="F80" s="134"/>
      <c r="G80" s="51"/>
      <c r="H80" s="157"/>
      <c r="I80" s="16">
        <v>82.6</v>
      </c>
      <c r="J80" s="15" t="s">
        <v>15</v>
      </c>
      <c r="K80" s="16">
        <f>IF(I80="","",ROUND(I80*0.75,2))</f>
        <v>61.95</v>
      </c>
      <c r="L80" s="15" t="s">
        <v>15</v>
      </c>
      <c r="M80" s="4"/>
      <c r="N80" s="47" t="s">
        <v>235</v>
      </c>
      <c r="O80" s="28"/>
      <c r="P80" s="4"/>
      <c r="Q80" s="55"/>
      <c r="R80" s="55"/>
      <c r="S80" s="55"/>
      <c r="T80" s="56"/>
      <c r="U80" s="56"/>
      <c r="V80" s="35"/>
      <c r="W80" s="24"/>
      <c r="X80" s="75"/>
      <c r="Y80" s="24"/>
    </row>
    <row r="81" spans="1:25" ht="12.75" customHeight="1">
      <c r="A81" s="133"/>
      <c r="B81" s="133"/>
      <c r="C81" s="21"/>
      <c r="D81" s="134"/>
      <c r="E81" s="134"/>
      <c r="F81" s="134"/>
      <c r="G81" s="52"/>
      <c r="H81" s="157"/>
      <c r="I81" s="22">
        <v>1.1</v>
      </c>
      <c r="J81" s="21" t="s">
        <v>15</v>
      </c>
      <c r="K81" s="22">
        <f>IF(I81="","",ROUND(I81*0.75,2))</f>
        <v>0.83</v>
      </c>
      <c r="L81" s="21" t="s">
        <v>15</v>
      </c>
      <c r="M81" s="4"/>
      <c r="N81" s="47" t="s">
        <v>236</v>
      </c>
      <c r="O81" s="4"/>
      <c r="P81" s="4"/>
      <c r="Q81" s="4"/>
      <c r="R81" s="4"/>
      <c r="S81" s="4"/>
      <c r="T81" s="4"/>
      <c r="U81" s="4"/>
      <c r="V81" s="35"/>
      <c r="W81" s="24"/>
      <c r="X81" s="75"/>
      <c r="Y81" s="24"/>
    </row>
    <row r="82" spans="1:25" ht="12.75" customHeight="1">
      <c r="A82" s="133" t="s">
        <v>17</v>
      </c>
      <c r="B82" s="133"/>
      <c r="C82" s="26" t="s">
        <v>18</v>
      </c>
      <c r="D82" s="153" t="s">
        <v>19</v>
      </c>
      <c r="E82" s="163"/>
      <c r="F82" s="163"/>
      <c r="G82" s="163"/>
      <c r="H82" s="155"/>
      <c r="I82" s="28"/>
      <c r="J82" s="4"/>
      <c r="K82" s="28"/>
      <c r="L82" s="4"/>
      <c r="M82" s="4"/>
      <c r="N82" s="18"/>
      <c r="O82" s="18"/>
      <c r="P82" s="24"/>
      <c r="Q82" s="85"/>
      <c r="R82" s="85"/>
      <c r="S82" s="85"/>
      <c r="T82" s="90"/>
      <c r="U82" s="96"/>
      <c r="V82" s="74"/>
      <c r="W82" s="14"/>
      <c r="X82" s="91"/>
      <c r="Y82" s="14"/>
    </row>
    <row r="83" spans="1:26" ht="12.75" customHeight="1">
      <c r="A83" s="133"/>
      <c r="B83" s="133"/>
      <c r="C83" s="26" t="s">
        <v>20</v>
      </c>
      <c r="D83" s="9" t="s">
        <v>21</v>
      </c>
      <c r="E83" s="9" t="s">
        <v>22</v>
      </c>
      <c r="F83" s="9" t="s">
        <v>23</v>
      </c>
      <c r="G83" s="9" t="s">
        <v>24</v>
      </c>
      <c r="H83" s="9" t="s">
        <v>25</v>
      </c>
      <c r="I83" s="29"/>
      <c r="J83" s="4"/>
      <c r="K83" s="29"/>
      <c r="L83" s="4"/>
      <c r="M83" s="4"/>
      <c r="N83" s="18"/>
      <c r="O83" s="18"/>
      <c r="P83" s="24"/>
      <c r="Q83" s="85"/>
      <c r="R83" s="85"/>
      <c r="S83" s="85"/>
      <c r="T83" s="90"/>
      <c r="U83" s="96"/>
      <c r="V83" s="75"/>
      <c r="W83" s="24"/>
      <c r="X83" s="75"/>
      <c r="Y83" s="24"/>
      <c r="Z83" s="4"/>
    </row>
    <row r="84" spans="1:26" ht="12.75" customHeight="1">
      <c r="A84" s="27" t="s">
        <v>26</v>
      </c>
      <c r="B84" s="30" t="s">
        <v>27</v>
      </c>
      <c r="C84" s="31" t="s">
        <v>144</v>
      </c>
      <c r="D84" s="32">
        <f>16580/28</f>
        <v>592.1428571428571</v>
      </c>
      <c r="E84" s="33">
        <f>614.3/28</f>
        <v>21.939285714285713</v>
      </c>
      <c r="F84" s="33">
        <f>504.9/28</f>
        <v>18.032142857142855</v>
      </c>
      <c r="G84" s="33">
        <f>2350.7/28</f>
        <v>83.95357142857142</v>
      </c>
      <c r="H84" s="33">
        <f>49/28</f>
        <v>1.75</v>
      </c>
      <c r="I84" s="35"/>
      <c r="J84" s="4"/>
      <c r="K84" s="35"/>
      <c r="L84" s="4"/>
      <c r="M84" s="4"/>
      <c r="N84" s="18"/>
      <c r="O84" s="18"/>
      <c r="P84" s="24"/>
      <c r="Q84" s="85"/>
      <c r="R84" s="85"/>
      <c r="S84" s="85"/>
      <c r="T84" s="90"/>
      <c r="U84" s="96"/>
      <c r="V84" s="75"/>
      <c r="W84" s="24"/>
      <c r="X84" s="75"/>
      <c r="Y84" s="24"/>
      <c r="Z84" s="4"/>
    </row>
    <row r="85" spans="1:26" ht="12.75" customHeight="1">
      <c r="A85" s="27" t="s">
        <v>29</v>
      </c>
      <c r="B85" s="30" t="s">
        <v>27</v>
      </c>
      <c r="C85" s="31" t="s">
        <v>145</v>
      </c>
      <c r="D85" s="32">
        <f>+D84*0.75</f>
        <v>444.10714285714283</v>
      </c>
      <c r="E85" s="33">
        <f>+E84*0.75</f>
        <v>16.454464285714284</v>
      </c>
      <c r="F85" s="33">
        <f>+F84*0.75</f>
        <v>13.52410714285714</v>
      </c>
      <c r="G85" s="33">
        <f>+G84*0.75</f>
        <v>62.96517857142857</v>
      </c>
      <c r="H85" s="33">
        <f>+H84*0.75</f>
        <v>1.3125</v>
      </c>
      <c r="I85" s="35"/>
      <c r="J85" s="4"/>
      <c r="K85" s="35"/>
      <c r="L85" s="4"/>
      <c r="M85" s="4"/>
      <c r="N85" s="18"/>
      <c r="O85" s="18"/>
      <c r="P85" s="24"/>
      <c r="Q85" s="85"/>
      <c r="R85" s="85"/>
      <c r="S85" s="85"/>
      <c r="T85" s="90"/>
      <c r="U85" s="96"/>
      <c r="V85" s="75"/>
      <c r="W85" s="24"/>
      <c r="X85" s="75"/>
      <c r="Y85" s="24"/>
      <c r="Z85" s="4"/>
    </row>
    <row r="86" spans="1:26" ht="12.75" customHeight="1">
      <c r="A86" s="36"/>
      <c r="B86" s="37"/>
      <c r="C86" s="38"/>
      <c r="D86" s="39"/>
      <c r="E86" s="40"/>
      <c r="F86" s="40"/>
      <c r="G86" s="40"/>
      <c r="H86" s="40"/>
      <c r="I86" s="35"/>
      <c r="J86" s="4"/>
      <c r="K86" s="35"/>
      <c r="L86" s="4"/>
      <c r="M86" s="4"/>
      <c r="N86" s="18"/>
      <c r="O86" s="18"/>
      <c r="P86" s="24"/>
      <c r="Q86" s="85"/>
      <c r="R86" s="85"/>
      <c r="S86" s="85"/>
      <c r="T86" s="90"/>
      <c r="U86" s="96"/>
      <c r="V86" s="75"/>
      <c r="W86" s="24"/>
      <c r="X86" s="75"/>
      <c r="Y86" s="24"/>
      <c r="Z86" s="4"/>
    </row>
    <row r="87" spans="1:26" ht="12.75" customHeight="1">
      <c r="A87" s="47"/>
      <c r="J87" s="4"/>
      <c r="L87" s="4"/>
      <c r="M87" s="4"/>
      <c r="W87" s="46"/>
      <c r="X87" s="53"/>
      <c r="Y87" s="46"/>
      <c r="Z87" s="4"/>
    </row>
    <row r="88" spans="1:26" ht="12.75" customHeight="1">
      <c r="A88" s="47"/>
      <c r="W88" s="28"/>
      <c r="X88" s="34"/>
      <c r="Y88" s="28"/>
      <c r="Z88" s="4"/>
    </row>
    <row r="89" spans="23:25" ht="12.75" customHeight="1">
      <c r="W89" s="28"/>
      <c r="X89" s="34"/>
      <c r="Y89" s="28"/>
    </row>
    <row r="90" spans="23:25" ht="12.75" customHeight="1">
      <c r="W90" s="28"/>
      <c r="X90" s="34"/>
      <c r="Y90" s="28"/>
    </row>
    <row r="91" spans="23:25" ht="13.5">
      <c r="W91" s="46"/>
      <c r="X91" s="46"/>
      <c r="Y91" s="46"/>
    </row>
    <row r="92" spans="23:25" ht="13.5">
      <c r="W92" s="4"/>
      <c r="X92" s="4"/>
      <c r="Y92" s="4"/>
    </row>
    <row r="93" spans="23:25" ht="13.5">
      <c r="W93" s="4"/>
      <c r="X93" s="35"/>
      <c r="Y93" s="4"/>
    </row>
    <row r="94" spans="23:25" ht="13.5">
      <c r="W94" s="4"/>
      <c r="X94" s="35"/>
      <c r="Y94" s="4"/>
    </row>
    <row r="95" spans="23:25" ht="13.5">
      <c r="W95" s="4"/>
      <c r="X95" s="35"/>
      <c r="Y95" s="4"/>
    </row>
    <row r="99" spans="18:24" ht="13.5">
      <c r="R99" s="3"/>
      <c r="V99" s="2"/>
      <c r="X99" s="2"/>
    </row>
    <row r="100" spans="18:24" ht="13.5">
      <c r="R100" s="3"/>
      <c r="V100" s="2"/>
      <c r="X100" s="2"/>
    </row>
    <row r="101" spans="18:24" ht="13.5">
      <c r="R101" s="3"/>
      <c r="V101" s="2"/>
      <c r="X101" s="2"/>
    </row>
    <row r="102" spans="18:24" ht="13.5">
      <c r="R102" s="3"/>
      <c r="V102" s="2"/>
      <c r="X102" s="2"/>
    </row>
    <row r="103" spans="18:24" ht="13.5">
      <c r="R103" s="3"/>
      <c r="V103" s="2"/>
      <c r="X103" s="2"/>
    </row>
    <row r="104" spans="18:24" ht="13.5">
      <c r="R104" s="3"/>
      <c r="V104" s="2"/>
      <c r="X104" s="2"/>
    </row>
  </sheetData>
  <sheetProtection/>
  <mergeCells count="193">
    <mergeCell ref="A72:A76"/>
    <mergeCell ref="A82:B83"/>
    <mergeCell ref="D82:H82"/>
    <mergeCell ref="A77:A81"/>
    <mergeCell ref="B77:B81"/>
    <mergeCell ref="D77:D81"/>
    <mergeCell ref="E77:E81"/>
    <mergeCell ref="F77:F81"/>
    <mergeCell ref="H77:H81"/>
    <mergeCell ref="B72:B76"/>
    <mergeCell ref="D72:D76"/>
    <mergeCell ref="E72:E76"/>
    <mergeCell ref="F72:F76"/>
    <mergeCell ref="H72:H76"/>
    <mergeCell ref="N67:N71"/>
    <mergeCell ref="H67:H71"/>
    <mergeCell ref="N73:V74"/>
    <mergeCell ref="O67:O71"/>
    <mergeCell ref="Q67:Q71"/>
    <mergeCell ref="R67:R71"/>
    <mergeCell ref="S67:S71"/>
    <mergeCell ref="U67:U71"/>
    <mergeCell ref="A67:A71"/>
    <mergeCell ref="B67:B71"/>
    <mergeCell ref="D67:D71"/>
    <mergeCell ref="E67:E71"/>
    <mergeCell ref="F67:F71"/>
    <mergeCell ref="N62:N66"/>
    <mergeCell ref="O62:O66"/>
    <mergeCell ref="Q62:Q66"/>
    <mergeCell ref="R62:R66"/>
    <mergeCell ref="S62:S66"/>
    <mergeCell ref="U62:U66"/>
    <mergeCell ref="A62:A66"/>
    <mergeCell ref="B62:B66"/>
    <mergeCell ref="D62:D66"/>
    <mergeCell ref="E62:E66"/>
    <mergeCell ref="F62:F66"/>
    <mergeCell ref="H62:H66"/>
    <mergeCell ref="N57:N61"/>
    <mergeCell ref="O57:O61"/>
    <mergeCell ref="Q57:Q61"/>
    <mergeCell ref="R57:R61"/>
    <mergeCell ref="S57:S61"/>
    <mergeCell ref="U57:U61"/>
    <mergeCell ref="A57:A61"/>
    <mergeCell ref="B57:B61"/>
    <mergeCell ref="D57:D61"/>
    <mergeCell ref="E57:E61"/>
    <mergeCell ref="F57:F61"/>
    <mergeCell ref="H57:H61"/>
    <mergeCell ref="N52:N56"/>
    <mergeCell ref="O52:O56"/>
    <mergeCell ref="Q52:Q56"/>
    <mergeCell ref="R52:R56"/>
    <mergeCell ref="S52:S56"/>
    <mergeCell ref="U52:U56"/>
    <mergeCell ref="A52:A56"/>
    <mergeCell ref="B52:B56"/>
    <mergeCell ref="D52:D56"/>
    <mergeCell ref="E52:E56"/>
    <mergeCell ref="F52:F56"/>
    <mergeCell ref="H52:H56"/>
    <mergeCell ref="N47:N51"/>
    <mergeCell ref="O47:O51"/>
    <mergeCell ref="Q47:Q51"/>
    <mergeCell ref="R47:R51"/>
    <mergeCell ref="S47:S51"/>
    <mergeCell ref="U47:U51"/>
    <mergeCell ref="A47:A51"/>
    <mergeCell ref="B47:B51"/>
    <mergeCell ref="D47:D51"/>
    <mergeCell ref="E47:E51"/>
    <mergeCell ref="F47:F51"/>
    <mergeCell ref="H47:H51"/>
    <mergeCell ref="N42:N46"/>
    <mergeCell ref="O42:O46"/>
    <mergeCell ref="Q42:Q46"/>
    <mergeCell ref="R42:R46"/>
    <mergeCell ref="S42:S46"/>
    <mergeCell ref="U42:U46"/>
    <mergeCell ref="A42:A46"/>
    <mergeCell ref="B42:B46"/>
    <mergeCell ref="D42:D46"/>
    <mergeCell ref="E42:E46"/>
    <mergeCell ref="F42:F46"/>
    <mergeCell ref="H42:H46"/>
    <mergeCell ref="N37:N41"/>
    <mergeCell ref="O37:O41"/>
    <mergeCell ref="Q37:Q41"/>
    <mergeCell ref="R37:R41"/>
    <mergeCell ref="S37:S41"/>
    <mergeCell ref="U37:U41"/>
    <mergeCell ref="A37:A41"/>
    <mergeCell ref="B37:B41"/>
    <mergeCell ref="D37:D41"/>
    <mergeCell ref="E37:E41"/>
    <mergeCell ref="F37:F41"/>
    <mergeCell ref="H37:H41"/>
    <mergeCell ref="N32:N36"/>
    <mergeCell ref="O32:O36"/>
    <mergeCell ref="Q32:Q36"/>
    <mergeCell ref="R32:R36"/>
    <mergeCell ref="S32:S36"/>
    <mergeCell ref="U32:U36"/>
    <mergeCell ref="A32:A36"/>
    <mergeCell ref="B32:B36"/>
    <mergeCell ref="D32:D36"/>
    <mergeCell ref="E32:E36"/>
    <mergeCell ref="F32:F36"/>
    <mergeCell ref="H32:H36"/>
    <mergeCell ref="N27:N31"/>
    <mergeCell ref="O27:O31"/>
    <mergeCell ref="Q27:Q31"/>
    <mergeCell ref="R27:R31"/>
    <mergeCell ref="S27:S31"/>
    <mergeCell ref="U27:U31"/>
    <mergeCell ref="A27:A31"/>
    <mergeCell ref="B27:B31"/>
    <mergeCell ref="D27:D31"/>
    <mergeCell ref="E27:E31"/>
    <mergeCell ref="F27:F31"/>
    <mergeCell ref="H27:H31"/>
    <mergeCell ref="N22:N26"/>
    <mergeCell ref="O22:O26"/>
    <mergeCell ref="Q22:Q26"/>
    <mergeCell ref="R22:R26"/>
    <mergeCell ref="S22:S26"/>
    <mergeCell ref="U22:U26"/>
    <mergeCell ref="A22:A26"/>
    <mergeCell ref="B22:B26"/>
    <mergeCell ref="D22:D26"/>
    <mergeCell ref="E22:E26"/>
    <mergeCell ref="F22:F26"/>
    <mergeCell ref="H22:H26"/>
    <mergeCell ref="N17:N21"/>
    <mergeCell ref="O17:O21"/>
    <mergeCell ref="Q17:Q21"/>
    <mergeCell ref="R17:R21"/>
    <mergeCell ref="S17:S21"/>
    <mergeCell ref="U17:U21"/>
    <mergeCell ref="A17:A21"/>
    <mergeCell ref="B17:B21"/>
    <mergeCell ref="D17:D21"/>
    <mergeCell ref="E17:E21"/>
    <mergeCell ref="F17:F21"/>
    <mergeCell ref="H17:H21"/>
    <mergeCell ref="N12:N16"/>
    <mergeCell ref="O12:O16"/>
    <mergeCell ref="Q12:Q16"/>
    <mergeCell ref="R12:R16"/>
    <mergeCell ref="S12:S16"/>
    <mergeCell ref="U12:U16"/>
    <mergeCell ref="A12:A16"/>
    <mergeCell ref="B12:B16"/>
    <mergeCell ref="D12:D16"/>
    <mergeCell ref="E12:E16"/>
    <mergeCell ref="F12:F16"/>
    <mergeCell ref="H12:H16"/>
    <mergeCell ref="N7:N11"/>
    <mergeCell ref="O7:O11"/>
    <mergeCell ref="Q7:Q11"/>
    <mergeCell ref="R7:R11"/>
    <mergeCell ref="S7:S11"/>
    <mergeCell ref="U7:U11"/>
    <mergeCell ref="A7:A11"/>
    <mergeCell ref="B7:B11"/>
    <mergeCell ref="D7:D11"/>
    <mergeCell ref="E7:E11"/>
    <mergeCell ref="F7:F11"/>
    <mergeCell ref="H7:H11"/>
    <mergeCell ref="T3:T6"/>
    <mergeCell ref="U3:U6"/>
    <mergeCell ref="N2:N6"/>
    <mergeCell ref="O2:O6"/>
    <mergeCell ref="P2:P6"/>
    <mergeCell ref="Q2:S2"/>
    <mergeCell ref="H3:H6"/>
    <mergeCell ref="Q3:Q6"/>
    <mergeCell ref="R3:R6"/>
    <mergeCell ref="S3:S6"/>
    <mergeCell ref="F3:F6"/>
    <mergeCell ref="G3:G6"/>
    <mergeCell ref="V2:V6"/>
    <mergeCell ref="X2:X6"/>
    <mergeCell ref="A2:A6"/>
    <mergeCell ref="B2:B6"/>
    <mergeCell ref="C2:C6"/>
    <mergeCell ref="D2:F2"/>
    <mergeCell ref="I2:I6"/>
    <mergeCell ref="K2:K6"/>
    <mergeCell ref="D3:D6"/>
    <mergeCell ref="E3:E6"/>
  </mergeCells>
  <printOptions horizontalCentered="1" verticalCentered="1"/>
  <pageMargins left="0.3937007874015748" right="0.3937007874015748" top="0.3937007874015748" bottom="0.3937007874015748" header="0" footer="0"/>
  <pageSetup fitToHeight="1" fitToWidth="1" horizontalDpi="600" verticalDpi="600" orientation="landscape" paperSize="12"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94"/>
  <sheetViews>
    <sheetView view="pageBreakPreview" zoomScaleSheetLayoutView="100" zoomScalePageLayoutView="0" workbookViewId="0" topLeftCell="A4">
      <selection activeCell="D27" sqref="D27:D31"/>
    </sheetView>
  </sheetViews>
  <sheetFormatPr defaultColWidth="9.140625" defaultRowHeight="15"/>
  <cols>
    <col min="1" max="1" width="4.421875" style="1" bestFit="1" customWidth="1"/>
    <col min="2" max="2" width="3.421875" style="2" bestFit="1" customWidth="1"/>
    <col min="3" max="3" width="26.57421875" style="2" customWidth="1"/>
    <col min="4" max="6" width="16.140625" style="2" customWidth="1"/>
    <col min="7" max="7" width="3.7109375" style="2" hidden="1" customWidth="1"/>
    <col min="8" max="8" width="10.57421875" style="2" customWidth="1"/>
    <col min="9" max="9" width="7.140625" style="3" bestFit="1" customWidth="1"/>
    <col min="10" max="10" width="6.57421875" style="2" customWidth="1"/>
    <col min="11" max="11" width="7.140625" style="3" bestFit="1" customWidth="1"/>
    <col min="12" max="12" width="6.57421875" style="2" customWidth="1"/>
    <col min="13" max="13" width="2.57421875" style="4" customWidth="1"/>
    <col min="14" max="14" width="4.421875" style="47" bestFit="1" customWidth="1"/>
    <col min="15" max="15" width="3.421875" style="2" bestFit="1" customWidth="1"/>
    <col min="16" max="16" width="26.57421875" style="2" customWidth="1"/>
    <col min="17" max="19" width="16.140625" style="2" customWidth="1"/>
    <col min="20" max="20" width="2.421875" style="2" hidden="1" customWidth="1"/>
    <col min="21" max="21" width="10.57421875" style="2" customWidth="1"/>
    <col min="22" max="22" width="7.140625" style="3" bestFit="1" customWidth="1"/>
    <col min="23" max="23" width="6.57421875" style="2" customWidth="1"/>
    <col min="24" max="24" width="7.140625" style="3" bestFit="1" customWidth="1"/>
    <col min="25" max="25" width="6.57421875" style="2" customWidth="1"/>
    <col min="26" max="16384" width="9.00390625" style="2" customWidth="1"/>
  </cols>
  <sheetData>
    <row r="1" ht="33.75" customHeight="1">
      <c r="N1" s="1"/>
    </row>
    <row r="2" spans="1:25" s="1" customFormat="1" ht="12.75" customHeight="1">
      <c r="A2" s="122" t="s">
        <v>237</v>
      </c>
      <c r="B2" s="123" t="s">
        <v>238</v>
      </c>
      <c r="C2" s="124"/>
      <c r="D2" s="125" t="s">
        <v>2</v>
      </c>
      <c r="E2" s="125"/>
      <c r="F2" s="125"/>
      <c r="G2" s="5"/>
      <c r="H2" s="6"/>
      <c r="I2" s="143" t="s">
        <v>3</v>
      </c>
      <c r="J2" s="26" t="s">
        <v>239</v>
      </c>
      <c r="K2" s="143" t="s">
        <v>5</v>
      </c>
      <c r="L2" s="26" t="s">
        <v>239</v>
      </c>
      <c r="M2" s="8"/>
      <c r="N2" s="122" t="s">
        <v>237</v>
      </c>
      <c r="O2" s="123" t="s">
        <v>238</v>
      </c>
      <c r="P2" s="132"/>
      <c r="Q2" s="125" t="s">
        <v>2</v>
      </c>
      <c r="R2" s="125"/>
      <c r="S2" s="125"/>
      <c r="T2" s="5"/>
      <c r="U2" s="6"/>
      <c r="V2" s="143" t="s">
        <v>3</v>
      </c>
      <c r="W2" s="26" t="s">
        <v>239</v>
      </c>
      <c r="X2" s="143" t="s">
        <v>5</v>
      </c>
      <c r="Y2" s="26" t="s">
        <v>239</v>
      </c>
    </row>
    <row r="3" spans="1:25" s="1" customFormat="1" ht="12.75" customHeight="1">
      <c r="A3" s="122"/>
      <c r="B3" s="123"/>
      <c r="C3" s="124"/>
      <c r="D3" s="127" t="s">
        <v>6</v>
      </c>
      <c r="E3" s="128" t="s">
        <v>7</v>
      </c>
      <c r="F3" s="129" t="s">
        <v>8</v>
      </c>
      <c r="G3" s="130"/>
      <c r="H3" s="131" t="s">
        <v>9</v>
      </c>
      <c r="I3" s="143"/>
      <c r="J3" s="26" t="s">
        <v>10</v>
      </c>
      <c r="K3" s="143"/>
      <c r="L3" s="26" t="s">
        <v>10</v>
      </c>
      <c r="M3" s="8"/>
      <c r="N3" s="122"/>
      <c r="O3" s="123"/>
      <c r="P3" s="132"/>
      <c r="Q3" s="127" t="s">
        <v>6</v>
      </c>
      <c r="R3" s="128" t="s">
        <v>7</v>
      </c>
      <c r="S3" s="129" t="s">
        <v>8</v>
      </c>
      <c r="T3" s="130"/>
      <c r="U3" s="131" t="s">
        <v>9</v>
      </c>
      <c r="V3" s="143"/>
      <c r="W3" s="26" t="s">
        <v>10</v>
      </c>
      <c r="X3" s="143"/>
      <c r="Y3" s="26" t="s">
        <v>10</v>
      </c>
    </row>
    <row r="4" spans="1:25" s="1" customFormat="1" ht="12.75" customHeight="1">
      <c r="A4" s="122"/>
      <c r="B4" s="123"/>
      <c r="C4" s="124"/>
      <c r="D4" s="127"/>
      <c r="E4" s="128"/>
      <c r="F4" s="129"/>
      <c r="G4" s="130"/>
      <c r="H4" s="131"/>
      <c r="I4" s="143"/>
      <c r="J4" s="26" t="s">
        <v>11</v>
      </c>
      <c r="K4" s="143"/>
      <c r="L4" s="26" t="s">
        <v>11</v>
      </c>
      <c r="M4" s="8"/>
      <c r="N4" s="122"/>
      <c r="O4" s="123"/>
      <c r="P4" s="132"/>
      <c r="Q4" s="127"/>
      <c r="R4" s="128"/>
      <c r="S4" s="129"/>
      <c r="T4" s="130"/>
      <c r="U4" s="131"/>
      <c r="V4" s="143"/>
      <c r="W4" s="26" t="s">
        <v>11</v>
      </c>
      <c r="X4" s="143"/>
      <c r="Y4" s="26" t="s">
        <v>11</v>
      </c>
    </row>
    <row r="5" spans="1:25" s="1" customFormat="1" ht="12.75" customHeight="1">
      <c r="A5" s="122"/>
      <c r="B5" s="123"/>
      <c r="C5" s="124"/>
      <c r="D5" s="127"/>
      <c r="E5" s="128"/>
      <c r="F5" s="129"/>
      <c r="G5" s="130"/>
      <c r="H5" s="131"/>
      <c r="I5" s="143"/>
      <c r="J5" s="26" t="s">
        <v>12</v>
      </c>
      <c r="K5" s="143"/>
      <c r="L5" s="26" t="s">
        <v>12</v>
      </c>
      <c r="M5" s="8"/>
      <c r="N5" s="122"/>
      <c r="O5" s="123"/>
      <c r="P5" s="132"/>
      <c r="Q5" s="127"/>
      <c r="R5" s="128"/>
      <c r="S5" s="129"/>
      <c r="T5" s="130"/>
      <c r="U5" s="131"/>
      <c r="V5" s="143"/>
      <c r="W5" s="26" t="s">
        <v>12</v>
      </c>
      <c r="X5" s="143"/>
      <c r="Y5" s="26" t="s">
        <v>12</v>
      </c>
    </row>
    <row r="6" spans="1:25" s="1" customFormat="1" ht="12.75" customHeight="1">
      <c r="A6" s="122"/>
      <c r="B6" s="123"/>
      <c r="C6" s="124"/>
      <c r="D6" s="127"/>
      <c r="E6" s="128"/>
      <c r="F6" s="129"/>
      <c r="G6" s="130"/>
      <c r="H6" s="131"/>
      <c r="I6" s="143"/>
      <c r="J6" s="26" t="s">
        <v>13</v>
      </c>
      <c r="K6" s="143"/>
      <c r="L6" s="26" t="s">
        <v>13</v>
      </c>
      <c r="M6" s="8"/>
      <c r="N6" s="122"/>
      <c r="O6" s="123"/>
      <c r="P6" s="132"/>
      <c r="Q6" s="127"/>
      <c r="R6" s="128"/>
      <c r="S6" s="129"/>
      <c r="T6" s="130"/>
      <c r="U6" s="131"/>
      <c r="V6" s="143"/>
      <c r="W6" s="26" t="s">
        <v>13</v>
      </c>
      <c r="X6" s="143"/>
      <c r="Y6" s="26" t="s">
        <v>13</v>
      </c>
    </row>
    <row r="7" spans="1:25" ht="12.75" customHeight="1">
      <c r="A7" s="133">
        <v>1</v>
      </c>
      <c r="B7" s="133" t="s">
        <v>34</v>
      </c>
      <c r="C7" s="106" t="s">
        <v>240</v>
      </c>
      <c r="D7" s="134" t="s">
        <v>243</v>
      </c>
      <c r="E7" s="134" t="s">
        <v>244</v>
      </c>
      <c r="F7" s="134" t="s">
        <v>245</v>
      </c>
      <c r="G7" s="57"/>
      <c r="H7" s="157" t="s">
        <v>86</v>
      </c>
      <c r="I7" s="12">
        <v>426</v>
      </c>
      <c r="J7" s="13" t="s">
        <v>141</v>
      </c>
      <c r="K7" s="12">
        <f>IF(I7="","",I7*0.75)</f>
        <v>319.5</v>
      </c>
      <c r="L7" s="13" t="s">
        <v>141</v>
      </c>
      <c r="M7" s="46"/>
      <c r="N7" s="133">
        <v>16</v>
      </c>
      <c r="O7" s="133" t="s">
        <v>35</v>
      </c>
      <c r="P7" s="113" t="s">
        <v>246</v>
      </c>
      <c r="Q7" s="164" t="s">
        <v>248</v>
      </c>
      <c r="R7" s="164" t="s">
        <v>249</v>
      </c>
      <c r="S7" s="164" t="s">
        <v>250</v>
      </c>
      <c r="T7" s="57"/>
      <c r="U7" s="157" t="s">
        <v>251</v>
      </c>
      <c r="V7" s="12">
        <v>447</v>
      </c>
      <c r="W7" s="13" t="s">
        <v>141</v>
      </c>
      <c r="X7" s="12">
        <f>IF(V7="","",V7*0.75)</f>
        <v>335.25</v>
      </c>
      <c r="Y7" s="13" t="s">
        <v>141</v>
      </c>
    </row>
    <row r="8" spans="1:25" ht="12.75" customHeight="1">
      <c r="A8" s="133"/>
      <c r="B8" s="133"/>
      <c r="C8" s="15" t="s">
        <v>241</v>
      </c>
      <c r="D8" s="134"/>
      <c r="E8" s="134"/>
      <c r="F8" s="134"/>
      <c r="G8" s="57"/>
      <c r="H8" s="157"/>
      <c r="I8" s="16">
        <v>11.6</v>
      </c>
      <c r="J8" s="17" t="s">
        <v>142</v>
      </c>
      <c r="K8" s="16">
        <f>IF(I8="","",ROUND(I8*0.75,2))</f>
        <v>8.7</v>
      </c>
      <c r="L8" s="17" t="s">
        <v>142</v>
      </c>
      <c r="M8" s="28"/>
      <c r="N8" s="136"/>
      <c r="O8" s="133"/>
      <c r="P8" s="15" t="s">
        <v>247</v>
      </c>
      <c r="Q8" s="165"/>
      <c r="R8" s="165"/>
      <c r="S8" s="164"/>
      <c r="T8" s="57"/>
      <c r="U8" s="157"/>
      <c r="V8" s="16">
        <v>16.9</v>
      </c>
      <c r="W8" s="15" t="s">
        <v>142</v>
      </c>
      <c r="X8" s="16">
        <f>IF(V8="","",ROUND(V8*0.75,2))</f>
        <v>12.68</v>
      </c>
      <c r="Y8" s="17" t="s">
        <v>142</v>
      </c>
    </row>
    <row r="9" spans="1:25" ht="12.75" customHeight="1">
      <c r="A9" s="133"/>
      <c r="B9" s="133"/>
      <c r="C9" s="15" t="s">
        <v>55</v>
      </c>
      <c r="D9" s="134"/>
      <c r="E9" s="134"/>
      <c r="F9" s="134"/>
      <c r="G9" s="57"/>
      <c r="H9" s="157"/>
      <c r="I9" s="16">
        <v>14.9</v>
      </c>
      <c r="J9" s="17" t="s">
        <v>142</v>
      </c>
      <c r="K9" s="16">
        <f>IF(I9="","",ROUND(I9*0.75,2))</f>
        <v>11.18</v>
      </c>
      <c r="L9" s="17" t="s">
        <v>142</v>
      </c>
      <c r="M9" s="28"/>
      <c r="N9" s="136"/>
      <c r="O9" s="133"/>
      <c r="P9" s="15" t="s">
        <v>67</v>
      </c>
      <c r="Q9" s="165"/>
      <c r="R9" s="165"/>
      <c r="S9" s="164"/>
      <c r="T9" s="57"/>
      <c r="U9" s="157"/>
      <c r="V9" s="16">
        <v>14.1</v>
      </c>
      <c r="W9" s="15" t="s">
        <v>142</v>
      </c>
      <c r="X9" s="16">
        <f>IF(V9="","",ROUND(V9*0.75,2))</f>
        <v>10.58</v>
      </c>
      <c r="Y9" s="17" t="s">
        <v>142</v>
      </c>
    </row>
    <row r="10" spans="1:25" ht="12.75" customHeight="1">
      <c r="A10" s="133"/>
      <c r="B10" s="133"/>
      <c r="C10" s="15" t="s">
        <v>242</v>
      </c>
      <c r="D10" s="134"/>
      <c r="E10" s="134"/>
      <c r="F10" s="134"/>
      <c r="G10" s="57"/>
      <c r="H10" s="157"/>
      <c r="I10" s="16">
        <v>59.5</v>
      </c>
      <c r="J10" s="17" t="s">
        <v>142</v>
      </c>
      <c r="K10" s="16">
        <f>IF(I10="","",ROUND(I10*0.75,2))</f>
        <v>44.63</v>
      </c>
      <c r="L10" s="17" t="s">
        <v>142</v>
      </c>
      <c r="M10" s="28"/>
      <c r="N10" s="136"/>
      <c r="O10" s="133"/>
      <c r="P10" s="15"/>
      <c r="Q10" s="165"/>
      <c r="R10" s="165"/>
      <c r="S10" s="164"/>
      <c r="T10" s="57"/>
      <c r="U10" s="157"/>
      <c r="V10" s="16">
        <v>61.3</v>
      </c>
      <c r="W10" s="15" t="s">
        <v>142</v>
      </c>
      <c r="X10" s="16">
        <f>IF(V10="","",ROUND(V10*0.75,2))</f>
        <v>45.98</v>
      </c>
      <c r="Y10" s="17" t="s">
        <v>142</v>
      </c>
    </row>
    <row r="11" spans="1:25" ht="12.75" customHeight="1">
      <c r="A11" s="133"/>
      <c r="B11" s="133"/>
      <c r="C11" s="21"/>
      <c r="D11" s="134"/>
      <c r="E11" s="134"/>
      <c r="F11" s="134"/>
      <c r="G11" s="57"/>
      <c r="H11" s="157"/>
      <c r="I11" s="22">
        <v>1.1</v>
      </c>
      <c r="J11" s="23" t="s">
        <v>142</v>
      </c>
      <c r="K11" s="22">
        <f>IF(I11="","",ROUND(I11*0.75,2))</f>
        <v>0.83</v>
      </c>
      <c r="L11" s="23" t="s">
        <v>142</v>
      </c>
      <c r="M11" s="28"/>
      <c r="N11" s="136"/>
      <c r="O11" s="133"/>
      <c r="P11" s="21"/>
      <c r="Q11" s="165"/>
      <c r="R11" s="165"/>
      <c r="S11" s="164"/>
      <c r="T11" s="57"/>
      <c r="U11" s="157"/>
      <c r="V11" s="22">
        <v>1.2</v>
      </c>
      <c r="W11" s="21" t="s">
        <v>142</v>
      </c>
      <c r="X11" s="22">
        <f>IF(V11="","",ROUND(V11*0.75,2))</f>
        <v>0.9</v>
      </c>
      <c r="Y11" s="23" t="s">
        <v>142</v>
      </c>
    </row>
    <row r="12" spans="1:25" ht="12.75" customHeight="1">
      <c r="A12" s="143">
        <v>2</v>
      </c>
      <c r="B12" s="145" t="s">
        <v>35</v>
      </c>
      <c r="C12" s="113" t="s">
        <v>246</v>
      </c>
      <c r="D12" s="134" t="s">
        <v>248</v>
      </c>
      <c r="E12" s="134" t="s">
        <v>249</v>
      </c>
      <c r="F12" s="134" t="s">
        <v>250</v>
      </c>
      <c r="G12" s="57"/>
      <c r="H12" s="157" t="s">
        <v>251</v>
      </c>
      <c r="I12" s="12">
        <v>447</v>
      </c>
      <c r="J12" s="13" t="s">
        <v>141</v>
      </c>
      <c r="K12" s="12">
        <f>IF(I12="","",I12*0.75)</f>
        <v>335.25</v>
      </c>
      <c r="L12" s="13" t="s">
        <v>141</v>
      </c>
      <c r="M12" s="46"/>
      <c r="N12" s="133">
        <v>17</v>
      </c>
      <c r="O12" s="133" t="s">
        <v>36</v>
      </c>
      <c r="P12" s="105" t="s">
        <v>252</v>
      </c>
      <c r="Q12" s="164" t="s">
        <v>256</v>
      </c>
      <c r="R12" s="164" t="s">
        <v>257</v>
      </c>
      <c r="S12" s="164" t="s">
        <v>258</v>
      </c>
      <c r="T12" s="57"/>
      <c r="U12" s="157" t="s">
        <v>259</v>
      </c>
      <c r="V12" s="12">
        <v>381</v>
      </c>
      <c r="W12" s="13" t="s">
        <v>141</v>
      </c>
      <c r="X12" s="12">
        <f>IF(V12="","",V12*0.75)</f>
        <v>285.75</v>
      </c>
      <c r="Y12" s="13" t="s">
        <v>141</v>
      </c>
    </row>
    <row r="13" spans="1:25" ht="12.75" customHeight="1">
      <c r="A13" s="143"/>
      <c r="B13" s="145"/>
      <c r="C13" s="15" t="s">
        <v>247</v>
      </c>
      <c r="D13" s="137"/>
      <c r="E13" s="137"/>
      <c r="F13" s="134"/>
      <c r="G13" s="57"/>
      <c r="H13" s="157"/>
      <c r="I13" s="16">
        <v>16.9</v>
      </c>
      <c r="J13" s="15" t="s">
        <v>142</v>
      </c>
      <c r="K13" s="16">
        <f aca="true" t="shared" si="0" ref="K13:K76">IF(I13="","",ROUND(I13*0.75,2))</f>
        <v>12.68</v>
      </c>
      <c r="L13" s="15" t="s">
        <v>15</v>
      </c>
      <c r="N13" s="133"/>
      <c r="O13" s="133"/>
      <c r="P13" s="15" t="s">
        <v>253</v>
      </c>
      <c r="Q13" s="164"/>
      <c r="R13" s="164"/>
      <c r="S13" s="164"/>
      <c r="T13" s="57"/>
      <c r="U13" s="157"/>
      <c r="V13" s="16">
        <v>17.5</v>
      </c>
      <c r="W13" s="15" t="s">
        <v>15</v>
      </c>
      <c r="X13" s="16">
        <f aca="true" t="shared" si="1" ref="X13:X71">IF(V13="","",ROUND(V13*0.75,2))</f>
        <v>13.13</v>
      </c>
      <c r="Y13" s="15" t="s">
        <v>15</v>
      </c>
    </row>
    <row r="14" spans="1:25" ht="12.75" customHeight="1">
      <c r="A14" s="143"/>
      <c r="B14" s="145"/>
      <c r="C14" s="15" t="s">
        <v>67</v>
      </c>
      <c r="D14" s="137"/>
      <c r="E14" s="137"/>
      <c r="F14" s="134"/>
      <c r="G14" s="57"/>
      <c r="H14" s="157"/>
      <c r="I14" s="16">
        <v>14.1</v>
      </c>
      <c r="J14" s="15" t="s">
        <v>15</v>
      </c>
      <c r="K14" s="16">
        <f t="shared" si="0"/>
        <v>10.58</v>
      </c>
      <c r="L14" s="15" t="s">
        <v>15</v>
      </c>
      <c r="N14" s="133"/>
      <c r="O14" s="133"/>
      <c r="P14" s="15" t="s">
        <v>254</v>
      </c>
      <c r="Q14" s="164"/>
      <c r="R14" s="164"/>
      <c r="S14" s="164"/>
      <c r="T14" s="57"/>
      <c r="U14" s="157"/>
      <c r="V14" s="16">
        <v>6.9</v>
      </c>
      <c r="W14" s="15" t="s">
        <v>15</v>
      </c>
      <c r="X14" s="16">
        <f t="shared" si="1"/>
        <v>5.18</v>
      </c>
      <c r="Y14" s="15" t="s">
        <v>15</v>
      </c>
    </row>
    <row r="15" spans="1:25" ht="12.75" customHeight="1">
      <c r="A15" s="143"/>
      <c r="B15" s="145"/>
      <c r="C15" s="15"/>
      <c r="D15" s="137"/>
      <c r="E15" s="137"/>
      <c r="F15" s="134"/>
      <c r="G15" s="57"/>
      <c r="H15" s="157"/>
      <c r="I15" s="16">
        <v>61.3</v>
      </c>
      <c r="J15" s="15" t="s">
        <v>15</v>
      </c>
      <c r="K15" s="16">
        <f t="shared" si="0"/>
        <v>45.98</v>
      </c>
      <c r="L15" s="15" t="s">
        <v>15</v>
      </c>
      <c r="N15" s="133"/>
      <c r="O15" s="133"/>
      <c r="P15" s="15" t="s">
        <v>255</v>
      </c>
      <c r="Q15" s="164"/>
      <c r="R15" s="164"/>
      <c r="S15" s="164"/>
      <c r="T15" s="57"/>
      <c r="U15" s="157"/>
      <c r="V15" s="16">
        <v>59.8</v>
      </c>
      <c r="W15" s="15" t="s">
        <v>15</v>
      </c>
      <c r="X15" s="16">
        <f t="shared" si="1"/>
        <v>44.85</v>
      </c>
      <c r="Y15" s="15" t="s">
        <v>15</v>
      </c>
    </row>
    <row r="16" spans="1:25" ht="12.75" customHeight="1">
      <c r="A16" s="143"/>
      <c r="B16" s="145"/>
      <c r="C16" s="21"/>
      <c r="D16" s="137"/>
      <c r="E16" s="137"/>
      <c r="F16" s="134"/>
      <c r="G16" s="57"/>
      <c r="H16" s="157"/>
      <c r="I16" s="22">
        <v>1.2</v>
      </c>
      <c r="J16" s="21" t="s">
        <v>15</v>
      </c>
      <c r="K16" s="22">
        <f t="shared" si="0"/>
        <v>0.9</v>
      </c>
      <c r="L16" s="21" t="s">
        <v>15</v>
      </c>
      <c r="N16" s="133"/>
      <c r="O16" s="133"/>
      <c r="P16" s="21"/>
      <c r="Q16" s="164"/>
      <c r="R16" s="164"/>
      <c r="S16" s="164"/>
      <c r="T16" s="57"/>
      <c r="U16" s="157"/>
      <c r="V16" s="22">
        <v>1.4</v>
      </c>
      <c r="W16" s="21" t="s">
        <v>15</v>
      </c>
      <c r="X16" s="22">
        <f t="shared" si="1"/>
        <v>1.05</v>
      </c>
      <c r="Y16" s="21" t="s">
        <v>15</v>
      </c>
    </row>
    <row r="17" spans="1:25" ht="12.75" customHeight="1">
      <c r="A17" s="143">
        <v>3</v>
      </c>
      <c r="B17" s="145" t="s">
        <v>36</v>
      </c>
      <c r="C17" s="105" t="s">
        <v>252</v>
      </c>
      <c r="D17" s="134" t="s">
        <v>256</v>
      </c>
      <c r="E17" s="134" t="s">
        <v>257</v>
      </c>
      <c r="F17" s="134" t="s">
        <v>258</v>
      </c>
      <c r="G17" s="57"/>
      <c r="H17" s="157" t="s">
        <v>259</v>
      </c>
      <c r="I17" s="12">
        <v>381</v>
      </c>
      <c r="J17" s="13" t="s">
        <v>14</v>
      </c>
      <c r="K17" s="12">
        <f>IF(I17="","",I17*0.75)</f>
        <v>285.75</v>
      </c>
      <c r="L17" s="13" t="s">
        <v>14</v>
      </c>
      <c r="M17" s="46"/>
      <c r="N17" s="143">
        <v>18</v>
      </c>
      <c r="O17" s="145" t="s">
        <v>37</v>
      </c>
      <c r="P17" s="106" t="s">
        <v>260</v>
      </c>
      <c r="Q17" s="164" t="s">
        <v>262</v>
      </c>
      <c r="R17" s="164" t="s">
        <v>263</v>
      </c>
      <c r="S17" s="164" t="s">
        <v>264</v>
      </c>
      <c r="T17" s="57"/>
      <c r="U17" s="157" t="s">
        <v>47</v>
      </c>
      <c r="V17" s="12">
        <v>401</v>
      </c>
      <c r="W17" s="13" t="s">
        <v>14</v>
      </c>
      <c r="X17" s="12">
        <f>IF(V17="","",V17*0.75)</f>
        <v>300.75</v>
      </c>
      <c r="Y17" s="13" t="s">
        <v>14</v>
      </c>
    </row>
    <row r="18" spans="1:25" ht="12.75" customHeight="1">
      <c r="A18" s="144"/>
      <c r="B18" s="145"/>
      <c r="C18" s="15" t="s">
        <v>253</v>
      </c>
      <c r="D18" s="134"/>
      <c r="E18" s="134"/>
      <c r="F18" s="134"/>
      <c r="G18" s="57"/>
      <c r="H18" s="157"/>
      <c r="I18" s="16">
        <v>17.5</v>
      </c>
      <c r="J18" s="15" t="s">
        <v>15</v>
      </c>
      <c r="K18" s="16">
        <f>IF(I18="","",ROUND(I18*0.75,2))</f>
        <v>13.13</v>
      </c>
      <c r="L18" s="15" t="s">
        <v>15</v>
      </c>
      <c r="N18" s="144"/>
      <c r="O18" s="145"/>
      <c r="P18" s="15" t="s">
        <v>261</v>
      </c>
      <c r="Q18" s="164"/>
      <c r="R18" s="164"/>
      <c r="S18" s="164"/>
      <c r="T18" s="57"/>
      <c r="U18" s="157"/>
      <c r="V18" s="16">
        <v>17.4</v>
      </c>
      <c r="W18" s="15" t="s">
        <v>15</v>
      </c>
      <c r="X18" s="16">
        <f>IF(V18="","",ROUND(V18*0.75,2))</f>
        <v>13.05</v>
      </c>
      <c r="Y18" s="15" t="s">
        <v>15</v>
      </c>
    </row>
    <row r="19" spans="1:25" ht="12.75" customHeight="1">
      <c r="A19" s="144"/>
      <c r="B19" s="145"/>
      <c r="C19" s="15" t="s">
        <v>254</v>
      </c>
      <c r="D19" s="134"/>
      <c r="E19" s="134"/>
      <c r="F19" s="134"/>
      <c r="G19" s="57"/>
      <c r="H19" s="157"/>
      <c r="I19" s="16">
        <v>6.9</v>
      </c>
      <c r="J19" s="15" t="s">
        <v>15</v>
      </c>
      <c r="K19" s="16">
        <f t="shared" si="0"/>
        <v>5.18</v>
      </c>
      <c r="L19" s="15" t="s">
        <v>15</v>
      </c>
      <c r="N19" s="144"/>
      <c r="O19" s="145"/>
      <c r="P19" s="15" t="s">
        <v>81</v>
      </c>
      <c r="Q19" s="164"/>
      <c r="R19" s="164"/>
      <c r="S19" s="164"/>
      <c r="T19" s="57"/>
      <c r="U19" s="157"/>
      <c r="V19" s="16">
        <v>10.4</v>
      </c>
      <c r="W19" s="15" t="s">
        <v>15</v>
      </c>
      <c r="X19" s="16">
        <f t="shared" si="1"/>
        <v>7.8</v>
      </c>
      <c r="Y19" s="15" t="s">
        <v>15</v>
      </c>
    </row>
    <row r="20" spans="1:25" ht="12.75" customHeight="1">
      <c r="A20" s="144"/>
      <c r="B20" s="145"/>
      <c r="C20" s="15" t="s">
        <v>255</v>
      </c>
      <c r="D20" s="134"/>
      <c r="E20" s="134"/>
      <c r="F20" s="134"/>
      <c r="G20" s="57"/>
      <c r="H20" s="157"/>
      <c r="I20" s="16">
        <v>59.8</v>
      </c>
      <c r="J20" s="15" t="s">
        <v>15</v>
      </c>
      <c r="K20" s="16">
        <f t="shared" si="0"/>
        <v>44.85</v>
      </c>
      <c r="L20" s="15" t="s">
        <v>15</v>
      </c>
      <c r="N20" s="144"/>
      <c r="O20" s="145"/>
      <c r="P20" s="15" t="s">
        <v>95</v>
      </c>
      <c r="Q20" s="164"/>
      <c r="R20" s="164"/>
      <c r="S20" s="164"/>
      <c r="T20" s="57"/>
      <c r="U20" s="157"/>
      <c r="V20" s="16">
        <v>56.4</v>
      </c>
      <c r="W20" s="15" t="s">
        <v>15</v>
      </c>
      <c r="X20" s="16">
        <f t="shared" si="1"/>
        <v>42.3</v>
      </c>
      <c r="Y20" s="15" t="s">
        <v>15</v>
      </c>
    </row>
    <row r="21" spans="1:25" ht="12.75" customHeight="1">
      <c r="A21" s="144"/>
      <c r="B21" s="145"/>
      <c r="C21" s="21"/>
      <c r="D21" s="134"/>
      <c r="E21" s="134"/>
      <c r="F21" s="134"/>
      <c r="G21" s="57"/>
      <c r="H21" s="157"/>
      <c r="I21" s="22">
        <v>1.4</v>
      </c>
      <c r="J21" s="21" t="s">
        <v>15</v>
      </c>
      <c r="K21" s="22">
        <f t="shared" si="0"/>
        <v>1.05</v>
      </c>
      <c r="L21" s="21" t="s">
        <v>15</v>
      </c>
      <c r="N21" s="144"/>
      <c r="O21" s="145"/>
      <c r="P21" s="21"/>
      <c r="Q21" s="164"/>
      <c r="R21" s="164"/>
      <c r="S21" s="164"/>
      <c r="T21" s="57"/>
      <c r="U21" s="157"/>
      <c r="V21" s="22">
        <v>1.1</v>
      </c>
      <c r="W21" s="21" t="s">
        <v>15</v>
      </c>
      <c r="X21" s="22">
        <f t="shared" si="1"/>
        <v>0.83</v>
      </c>
      <c r="Y21" s="21" t="s">
        <v>15</v>
      </c>
    </row>
    <row r="22" spans="1:25" ht="12.75" customHeight="1">
      <c r="A22" s="143">
        <v>4</v>
      </c>
      <c r="B22" s="145" t="s">
        <v>37</v>
      </c>
      <c r="C22" s="106" t="s">
        <v>260</v>
      </c>
      <c r="D22" s="134" t="s">
        <v>262</v>
      </c>
      <c r="E22" s="134" t="s">
        <v>263</v>
      </c>
      <c r="F22" s="134" t="s">
        <v>264</v>
      </c>
      <c r="G22" s="57"/>
      <c r="H22" s="157" t="s">
        <v>47</v>
      </c>
      <c r="I22" s="12">
        <v>401</v>
      </c>
      <c r="J22" s="13" t="s">
        <v>14</v>
      </c>
      <c r="K22" s="12">
        <f>IF(I22="","",I22*0.75)</f>
        <v>300.75</v>
      </c>
      <c r="L22" s="13" t="s">
        <v>14</v>
      </c>
      <c r="M22" s="46"/>
      <c r="N22" s="133">
        <v>19</v>
      </c>
      <c r="O22" s="133" t="s">
        <v>38</v>
      </c>
      <c r="P22" s="105" t="s">
        <v>265</v>
      </c>
      <c r="Q22" s="164" t="s">
        <v>267</v>
      </c>
      <c r="R22" s="164" t="s">
        <v>268</v>
      </c>
      <c r="S22" s="164" t="s">
        <v>269</v>
      </c>
      <c r="T22" s="57"/>
      <c r="U22" s="157" t="s">
        <v>165</v>
      </c>
      <c r="V22" s="12">
        <v>397</v>
      </c>
      <c r="W22" s="13" t="s">
        <v>14</v>
      </c>
      <c r="X22" s="12">
        <f>IF(V22="","",V22*0.75)</f>
        <v>297.75</v>
      </c>
      <c r="Y22" s="13" t="s">
        <v>14</v>
      </c>
    </row>
    <row r="23" spans="1:25" ht="12.75" customHeight="1">
      <c r="A23" s="144"/>
      <c r="B23" s="145"/>
      <c r="C23" s="15" t="s">
        <v>261</v>
      </c>
      <c r="D23" s="134"/>
      <c r="E23" s="134"/>
      <c r="F23" s="134"/>
      <c r="G23" s="57"/>
      <c r="H23" s="157"/>
      <c r="I23" s="16">
        <v>17.4</v>
      </c>
      <c r="J23" s="15" t="s">
        <v>15</v>
      </c>
      <c r="K23" s="16">
        <f>IF(I23="","",ROUND(I23*0.75,2))</f>
        <v>13.05</v>
      </c>
      <c r="L23" s="15" t="s">
        <v>15</v>
      </c>
      <c r="N23" s="133"/>
      <c r="O23" s="133"/>
      <c r="P23" s="15" t="s">
        <v>266</v>
      </c>
      <c r="Q23" s="164"/>
      <c r="R23" s="164"/>
      <c r="S23" s="164"/>
      <c r="T23" s="57"/>
      <c r="U23" s="157"/>
      <c r="V23" s="16">
        <v>15.5</v>
      </c>
      <c r="W23" s="15" t="s">
        <v>15</v>
      </c>
      <c r="X23" s="16">
        <f>IF(V23="","",ROUND(V23*0.75,2))</f>
        <v>11.63</v>
      </c>
      <c r="Y23" s="15" t="s">
        <v>15</v>
      </c>
    </row>
    <row r="24" spans="1:25" ht="12.75" customHeight="1">
      <c r="A24" s="144"/>
      <c r="B24" s="145"/>
      <c r="C24" s="15" t="s">
        <v>81</v>
      </c>
      <c r="D24" s="134"/>
      <c r="E24" s="134"/>
      <c r="F24" s="134"/>
      <c r="G24" s="57"/>
      <c r="H24" s="157"/>
      <c r="I24" s="16">
        <v>10.4</v>
      </c>
      <c r="J24" s="15" t="s">
        <v>15</v>
      </c>
      <c r="K24" s="16">
        <f t="shared" si="0"/>
        <v>7.8</v>
      </c>
      <c r="L24" s="15" t="s">
        <v>15</v>
      </c>
      <c r="N24" s="133"/>
      <c r="O24" s="133"/>
      <c r="P24" s="15" t="s">
        <v>55</v>
      </c>
      <c r="Q24" s="164"/>
      <c r="R24" s="164"/>
      <c r="S24" s="164"/>
      <c r="T24" s="57"/>
      <c r="U24" s="157"/>
      <c r="V24" s="16">
        <v>10.3</v>
      </c>
      <c r="W24" s="15" t="s">
        <v>15</v>
      </c>
      <c r="X24" s="16">
        <f t="shared" si="1"/>
        <v>7.73</v>
      </c>
      <c r="Y24" s="15" t="s">
        <v>15</v>
      </c>
    </row>
    <row r="25" spans="1:25" ht="12.75" customHeight="1">
      <c r="A25" s="144"/>
      <c r="B25" s="145"/>
      <c r="C25" s="15" t="s">
        <v>95</v>
      </c>
      <c r="D25" s="134"/>
      <c r="E25" s="134"/>
      <c r="F25" s="134"/>
      <c r="G25" s="57"/>
      <c r="H25" s="157"/>
      <c r="I25" s="16">
        <v>56.4</v>
      </c>
      <c r="J25" s="15" t="s">
        <v>15</v>
      </c>
      <c r="K25" s="16">
        <f t="shared" si="0"/>
        <v>42.3</v>
      </c>
      <c r="L25" s="15" t="s">
        <v>15</v>
      </c>
      <c r="N25" s="133"/>
      <c r="O25" s="133"/>
      <c r="P25" s="15"/>
      <c r="Q25" s="164"/>
      <c r="R25" s="164"/>
      <c r="S25" s="164"/>
      <c r="T25" s="57"/>
      <c r="U25" s="157"/>
      <c r="V25" s="16">
        <v>58.3</v>
      </c>
      <c r="W25" s="15" t="s">
        <v>15</v>
      </c>
      <c r="X25" s="16">
        <f t="shared" si="1"/>
        <v>43.73</v>
      </c>
      <c r="Y25" s="15" t="s">
        <v>15</v>
      </c>
    </row>
    <row r="26" spans="1:25" ht="12.75" customHeight="1">
      <c r="A26" s="144"/>
      <c r="B26" s="145"/>
      <c r="C26" s="21"/>
      <c r="D26" s="134"/>
      <c r="E26" s="134"/>
      <c r="F26" s="134"/>
      <c r="G26" s="57"/>
      <c r="H26" s="157"/>
      <c r="I26" s="22">
        <v>1.1</v>
      </c>
      <c r="J26" s="21" t="s">
        <v>15</v>
      </c>
      <c r="K26" s="22">
        <f t="shared" si="0"/>
        <v>0.83</v>
      </c>
      <c r="L26" s="21" t="s">
        <v>15</v>
      </c>
      <c r="N26" s="133"/>
      <c r="O26" s="133"/>
      <c r="P26" s="21"/>
      <c r="Q26" s="164"/>
      <c r="R26" s="164"/>
      <c r="S26" s="164"/>
      <c r="T26" s="57"/>
      <c r="U26" s="157"/>
      <c r="V26" s="22">
        <v>1.1</v>
      </c>
      <c r="W26" s="21" t="s">
        <v>15</v>
      </c>
      <c r="X26" s="22">
        <f t="shared" si="1"/>
        <v>0.83</v>
      </c>
      <c r="Y26" s="21" t="s">
        <v>15</v>
      </c>
    </row>
    <row r="27" spans="1:25" ht="12.75" customHeight="1">
      <c r="A27" s="143">
        <v>5</v>
      </c>
      <c r="B27" s="145" t="s">
        <v>38</v>
      </c>
      <c r="C27" s="105" t="s">
        <v>265</v>
      </c>
      <c r="D27" s="134" t="s">
        <v>267</v>
      </c>
      <c r="E27" s="134" t="s">
        <v>268</v>
      </c>
      <c r="F27" s="134" t="s">
        <v>269</v>
      </c>
      <c r="G27" s="57"/>
      <c r="H27" s="157" t="s">
        <v>165</v>
      </c>
      <c r="I27" s="12">
        <v>397</v>
      </c>
      <c r="J27" s="13" t="s">
        <v>14</v>
      </c>
      <c r="K27" s="12">
        <f>IF(I27="","",I27*0.75)</f>
        <v>297.75</v>
      </c>
      <c r="L27" s="13" t="s">
        <v>14</v>
      </c>
      <c r="M27" s="46"/>
      <c r="N27" s="133">
        <v>20</v>
      </c>
      <c r="O27" s="133" t="s">
        <v>39</v>
      </c>
      <c r="P27" s="106" t="s">
        <v>270</v>
      </c>
      <c r="Q27" s="164" t="s">
        <v>272</v>
      </c>
      <c r="R27" s="164" t="s">
        <v>273</v>
      </c>
      <c r="S27" s="164" t="s">
        <v>274</v>
      </c>
      <c r="T27" s="57"/>
      <c r="U27" s="157" t="s">
        <v>47</v>
      </c>
      <c r="V27" s="12">
        <v>368</v>
      </c>
      <c r="W27" s="13" t="s">
        <v>14</v>
      </c>
      <c r="X27" s="12">
        <f>IF(V27="","",V27*0.75)</f>
        <v>276</v>
      </c>
      <c r="Y27" s="13" t="s">
        <v>14</v>
      </c>
    </row>
    <row r="28" spans="1:25" ht="12.75" customHeight="1">
      <c r="A28" s="144"/>
      <c r="B28" s="145"/>
      <c r="C28" s="15" t="s">
        <v>266</v>
      </c>
      <c r="D28" s="134"/>
      <c r="E28" s="134"/>
      <c r="F28" s="134"/>
      <c r="G28" s="57"/>
      <c r="H28" s="157"/>
      <c r="I28" s="16">
        <v>15.5</v>
      </c>
      <c r="J28" s="15" t="s">
        <v>15</v>
      </c>
      <c r="K28" s="16">
        <f>IF(I28="","",ROUND(I28*0.75,2))</f>
        <v>11.63</v>
      </c>
      <c r="L28" s="15" t="s">
        <v>15</v>
      </c>
      <c r="N28" s="133"/>
      <c r="O28" s="133"/>
      <c r="P28" s="15" t="s">
        <v>271</v>
      </c>
      <c r="Q28" s="164"/>
      <c r="R28" s="164"/>
      <c r="S28" s="164"/>
      <c r="T28" s="57"/>
      <c r="U28" s="157"/>
      <c r="V28" s="16">
        <v>12.5</v>
      </c>
      <c r="W28" s="15" t="s">
        <v>15</v>
      </c>
      <c r="X28" s="16">
        <f>IF(V28="","",ROUND(V28*0.75,2))</f>
        <v>9.38</v>
      </c>
      <c r="Y28" s="15" t="s">
        <v>15</v>
      </c>
    </row>
    <row r="29" spans="1:25" ht="12.75" customHeight="1">
      <c r="A29" s="144"/>
      <c r="B29" s="145"/>
      <c r="C29" s="15" t="s">
        <v>55</v>
      </c>
      <c r="D29" s="134"/>
      <c r="E29" s="134"/>
      <c r="F29" s="134"/>
      <c r="G29" s="57"/>
      <c r="H29" s="157"/>
      <c r="I29" s="16">
        <v>10.2999999999999</v>
      </c>
      <c r="J29" s="15" t="s">
        <v>15</v>
      </c>
      <c r="K29" s="16">
        <f t="shared" si="0"/>
        <v>7.72</v>
      </c>
      <c r="L29" s="15" t="s">
        <v>15</v>
      </c>
      <c r="N29" s="133"/>
      <c r="O29" s="133"/>
      <c r="P29" s="15" t="s">
        <v>55</v>
      </c>
      <c r="Q29" s="164"/>
      <c r="R29" s="164"/>
      <c r="S29" s="164"/>
      <c r="T29" s="57"/>
      <c r="U29" s="157"/>
      <c r="V29" s="16">
        <v>9</v>
      </c>
      <c r="W29" s="15" t="s">
        <v>15</v>
      </c>
      <c r="X29" s="16">
        <f t="shared" si="1"/>
        <v>6.75</v>
      </c>
      <c r="Y29" s="15" t="s">
        <v>15</v>
      </c>
    </row>
    <row r="30" spans="1:25" ht="12.75" customHeight="1">
      <c r="A30" s="144"/>
      <c r="B30" s="145"/>
      <c r="C30" s="15"/>
      <c r="D30" s="134"/>
      <c r="E30" s="134"/>
      <c r="F30" s="134"/>
      <c r="G30" s="57"/>
      <c r="H30" s="157"/>
      <c r="I30" s="16">
        <v>58.3</v>
      </c>
      <c r="J30" s="15" t="s">
        <v>15</v>
      </c>
      <c r="K30" s="16">
        <f t="shared" si="0"/>
        <v>43.73</v>
      </c>
      <c r="L30" s="15" t="s">
        <v>15</v>
      </c>
      <c r="N30" s="133"/>
      <c r="O30" s="133"/>
      <c r="P30" s="15" t="s">
        <v>56</v>
      </c>
      <c r="Q30" s="164"/>
      <c r="R30" s="164"/>
      <c r="S30" s="164"/>
      <c r="T30" s="57"/>
      <c r="U30" s="157"/>
      <c r="V30" s="16">
        <v>57.1</v>
      </c>
      <c r="W30" s="15" t="s">
        <v>15</v>
      </c>
      <c r="X30" s="16">
        <f t="shared" si="1"/>
        <v>42.83</v>
      </c>
      <c r="Y30" s="15" t="s">
        <v>15</v>
      </c>
    </row>
    <row r="31" spans="1:25" ht="12.75" customHeight="1">
      <c r="A31" s="144"/>
      <c r="B31" s="145"/>
      <c r="C31" s="21"/>
      <c r="D31" s="134"/>
      <c r="E31" s="134"/>
      <c r="F31" s="134"/>
      <c r="G31" s="57"/>
      <c r="H31" s="157"/>
      <c r="I31" s="22">
        <v>1.1</v>
      </c>
      <c r="J31" s="21" t="s">
        <v>15</v>
      </c>
      <c r="K31" s="22">
        <f t="shared" si="0"/>
        <v>0.83</v>
      </c>
      <c r="L31" s="21" t="s">
        <v>15</v>
      </c>
      <c r="N31" s="133"/>
      <c r="O31" s="133"/>
      <c r="P31" s="21"/>
      <c r="Q31" s="164"/>
      <c r="R31" s="164"/>
      <c r="S31" s="164"/>
      <c r="T31" s="57"/>
      <c r="U31" s="157"/>
      <c r="V31" s="16">
        <v>1</v>
      </c>
      <c r="W31" s="15" t="s">
        <v>15</v>
      </c>
      <c r="X31" s="22">
        <f t="shared" si="1"/>
        <v>0.75</v>
      </c>
      <c r="Y31" s="15" t="s">
        <v>15</v>
      </c>
    </row>
    <row r="32" spans="1:25" ht="12.75" customHeight="1">
      <c r="A32" s="133">
        <v>6</v>
      </c>
      <c r="B32" s="145" t="s">
        <v>39</v>
      </c>
      <c r="C32" s="106" t="s">
        <v>270</v>
      </c>
      <c r="D32" s="134" t="s">
        <v>272</v>
      </c>
      <c r="E32" s="134" t="s">
        <v>273</v>
      </c>
      <c r="F32" s="134" t="s">
        <v>274</v>
      </c>
      <c r="G32" s="57"/>
      <c r="H32" s="157" t="s">
        <v>47</v>
      </c>
      <c r="I32" s="12">
        <v>368</v>
      </c>
      <c r="J32" s="13" t="s">
        <v>14</v>
      </c>
      <c r="K32" s="12">
        <f>IF(I32="","",I32*0.75)</f>
        <v>276</v>
      </c>
      <c r="L32" s="13" t="s">
        <v>14</v>
      </c>
      <c r="M32" s="46"/>
      <c r="N32" s="133">
        <v>21</v>
      </c>
      <c r="O32" s="133" t="s">
        <v>40</v>
      </c>
      <c r="P32" s="105" t="s">
        <v>275</v>
      </c>
      <c r="Q32" s="164" t="s">
        <v>277</v>
      </c>
      <c r="R32" s="164" t="s">
        <v>278</v>
      </c>
      <c r="S32" s="164" t="s">
        <v>279</v>
      </c>
      <c r="T32" s="57"/>
      <c r="U32" s="157" t="s">
        <v>280</v>
      </c>
      <c r="V32" s="12">
        <v>399</v>
      </c>
      <c r="W32" s="13" t="s">
        <v>14</v>
      </c>
      <c r="X32" s="12">
        <f>IF(V32="","",V32*0.75)</f>
        <v>299.25</v>
      </c>
      <c r="Y32" s="13" t="s">
        <v>14</v>
      </c>
    </row>
    <row r="33" spans="1:25" ht="12.75" customHeight="1">
      <c r="A33" s="136"/>
      <c r="B33" s="145"/>
      <c r="C33" s="15" t="s">
        <v>271</v>
      </c>
      <c r="D33" s="134"/>
      <c r="E33" s="134"/>
      <c r="F33" s="134"/>
      <c r="G33" s="57"/>
      <c r="H33" s="157"/>
      <c r="I33" s="16">
        <v>12.5</v>
      </c>
      <c r="J33" s="15" t="s">
        <v>15</v>
      </c>
      <c r="K33" s="16">
        <f>IF(I33="","",ROUND(I33*0.75,2))</f>
        <v>9.38</v>
      </c>
      <c r="L33" s="15" t="s">
        <v>15</v>
      </c>
      <c r="N33" s="133"/>
      <c r="O33" s="133"/>
      <c r="P33" s="15" t="s">
        <v>276</v>
      </c>
      <c r="Q33" s="164"/>
      <c r="R33" s="164"/>
      <c r="S33" s="164"/>
      <c r="T33" s="57"/>
      <c r="U33" s="157"/>
      <c r="V33" s="16">
        <v>15.9</v>
      </c>
      <c r="W33" s="15" t="s">
        <v>15</v>
      </c>
      <c r="X33" s="16">
        <f>IF(V33="","",ROUND(V33*0.75,2))</f>
        <v>11.93</v>
      </c>
      <c r="Y33" s="15" t="s">
        <v>15</v>
      </c>
    </row>
    <row r="34" spans="1:25" ht="12.75" customHeight="1">
      <c r="A34" s="136"/>
      <c r="B34" s="145"/>
      <c r="C34" s="15" t="s">
        <v>55</v>
      </c>
      <c r="D34" s="134"/>
      <c r="E34" s="134"/>
      <c r="F34" s="134"/>
      <c r="G34" s="57"/>
      <c r="H34" s="157"/>
      <c r="I34" s="16">
        <v>9</v>
      </c>
      <c r="J34" s="15" t="s">
        <v>15</v>
      </c>
      <c r="K34" s="16">
        <f t="shared" si="0"/>
        <v>6.75</v>
      </c>
      <c r="L34" s="15" t="s">
        <v>15</v>
      </c>
      <c r="N34" s="133"/>
      <c r="O34" s="133"/>
      <c r="P34" s="15" t="s">
        <v>55</v>
      </c>
      <c r="Q34" s="164"/>
      <c r="R34" s="164"/>
      <c r="S34" s="164"/>
      <c r="T34" s="57"/>
      <c r="U34" s="157"/>
      <c r="V34" s="16">
        <v>9.3</v>
      </c>
      <c r="W34" s="15" t="s">
        <v>15</v>
      </c>
      <c r="X34" s="16">
        <f t="shared" si="1"/>
        <v>6.98</v>
      </c>
      <c r="Y34" s="15" t="s">
        <v>15</v>
      </c>
    </row>
    <row r="35" spans="1:25" ht="12.75" customHeight="1">
      <c r="A35" s="136"/>
      <c r="B35" s="145"/>
      <c r="C35" s="15" t="s">
        <v>56</v>
      </c>
      <c r="D35" s="134"/>
      <c r="E35" s="134"/>
      <c r="F35" s="134"/>
      <c r="G35" s="57"/>
      <c r="H35" s="157"/>
      <c r="I35" s="16">
        <v>57.1</v>
      </c>
      <c r="J35" s="15" t="s">
        <v>15</v>
      </c>
      <c r="K35" s="16">
        <f t="shared" si="0"/>
        <v>42.83</v>
      </c>
      <c r="L35" s="15" t="s">
        <v>15</v>
      </c>
      <c r="N35" s="133"/>
      <c r="O35" s="133"/>
      <c r="P35" s="15"/>
      <c r="Q35" s="164"/>
      <c r="R35" s="164"/>
      <c r="S35" s="164"/>
      <c r="T35" s="57"/>
      <c r="U35" s="157"/>
      <c r="V35" s="16">
        <v>60.2</v>
      </c>
      <c r="W35" s="15" t="s">
        <v>15</v>
      </c>
      <c r="X35" s="16">
        <f t="shared" si="1"/>
        <v>45.15</v>
      </c>
      <c r="Y35" s="15" t="s">
        <v>15</v>
      </c>
    </row>
    <row r="36" spans="1:25" ht="12.75" customHeight="1">
      <c r="A36" s="136"/>
      <c r="B36" s="145"/>
      <c r="C36" s="21"/>
      <c r="D36" s="134"/>
      <c r="E36" s="134"/>
      <c r="F36" s="134"/>
      <c r="G36" s="57"/>
      <c r="H36" s="157"/>
      <c r="I36" s="22">
        <v>1</v>
      </c>
      <c r="J36" s="21" t="s">
        <v>15</v>
      </c>
      <c r="K36" s="22">
        <f t="shared" si="0"/>
        <v>0.75</v>
      </c>
      <c r="L36" s="21" t="s">
        <v>15</v>
      </c>
      <c r="N36" s="133"/>
      <c r="O36" s="133"/>
      <c r="P36" s="21"/>
      <c r="Q36" s="164"/>
      <c r="R36" s="164"/>
      <c r="S36" s="164"/>
      <c r="T36" s="57"/>
      <c r="U36" s="157"/>
      <c r="V36" s="22">
        <v>1.2</v>
      </c>
      <c r="W36" s="21" t="s">
        <v>15</v>
      </c>
      <c r="X36" s="22">
        <f t="shared" si="1"/>
        <v>0.9</v>
      </c>
      <c r="Y36" s="21" t="s">
        <v>15</v>
      </c>
    </row>
    <row r="37" spans="1:25" ht="12.75" customHeight="1">
      <c r="A37" s="133">
        <v>7</v>
      </c>
      <c r="B37" s="145" t="s">
        <v>40</v>
      </c>
      <c r="C37" s="105" t="s">
        <v>275</v>
      </c>
      <c r="D37" s="134" t="s">
        <v>277</v>
      </c>
      <c r="E37" s="134" t="s">
        <v>278</v>
      </c>
      <c r="F37" s="134" t="s">
        <v>279</v>
      </c>
      <c r="G37" s="57"/>
      <c r="H37" s="157" t="s">
        <v>280</v>
      </c>
      <c r="I37" s="12">
        <v>399</v>
      </c>
      <c r="J37" s="13" t="s">
        <v>14</v>
      </c>
      <c r="K37" s="12">
        <f>IF(I37="","",I37*0.75)</f>
        <v>299.25</v>
      </c>
      <c r="L37" s="13" t="s">
        <v>14</v>
      </c>
      <c r="M37" s="46"/>
      <c r="N37" s="143">
        <v>22</v>
      </c>
      <c r="O37" s="133" t="s">
        <v>34</v>
      </c>
      <c r="P37" s="106" t="s">
        <v>281</v>
      </c>
      <c r="Q37" s="164" t="s">
        <v>283</v>
      </c>
      <c r="R37" s="164" t="s">
        <v>284</v>
      </c>
      <c r="S37" s="164" t="s">
        <v>285</v>
      </c>
      <c r="T37" s="57"/>
      <c r="U37" s="157" t="s">
        <v>72</v>
      </c>
      <c r="V37" s="12">
        <v>373</v>
      </c>
      <c r="W37" s="13" t="s">
        <v>14</v>
      </c>
      <c r="X37" s="12">
        <f>IF(V37="","",V37*0.75)</f>
        <v>279.75</v>
      </c>
      <c r="Y37" s="13" t="s">
        <v>14</v>
      </c>
    </row>
    <row r="38" spans="1:25" ht="12.75" customHeight="1">
      <c r="A38" s="136"/>
      <c r="B38" s="145"/>
      <c r="C38" s="15" t="s">
        <v>276</v>
      </c>
      <c r="D38" s="134"/>
      <c r="E38" s="134"/>
      <c r="F38" s="134"/>
      <c r="G38" s="57"/>
      <c r="H38" s="157"/>
      <c r="I38" s="16">
        <v>15.9</v>
      </c>
      <c r="J38" s="15" t="s">
        <v>15</v>
      </c>
      <c r="K38" s="16">
        <f>IF(I38="","",ROUND(I38*0.75,2))</f>
        <v>11.93</v>
      </c>
      <c r="L38" s="15" t="s">
        <v>15</v>
      </c>
      <c r="N38" s="133"/>
      <c r="O38" s="133"/>
      <c r="P38" s="15" t="s">
        <v>282</v>
      </c>
      <c r="Q38" s="164"/>
      <c r="R38" s="164"/>
      <c r="S38" s="164"/>
      <c r="T38" s="57"/>
      <c r="U38" s="157"/>
      <c r="V38" s="16">
        <v>14.5</v>
      </c>
      <c r="W38" s="15" t="s">
        <v>15</v>
      </c>
      <c r="X38" s="16">
        <f>IF(V38="","",ROUND(V38*0.75,2))</f>
        <v>10.88</v>
      </c>
      <c r="Y38" s="15" t="s">
        <v>15</v>
      </c>
    </row>
    <row r="39" spans="1:25" ht="12.75" customHeight="1">
      <c r="A39" s="136"/>
      <c r="B39" s="145"/>
      <c r="C39" s="15" t="s">
        <v>55</v>
      </c>
      <c r="D39" s="134"/>
      <c r="E39" s="134"/>
      <c r="F39" s="134"/>
      <c r="G39" s="57"/>
      <c r="H39" s="157"/>
      <c r="I39" s="16">
        <v>9.3</v>
      </c>
      <c r="J39" s="15" t="s">
        <v>15</v>
      </c>
      <c r="K39" s="16">
        <f t="shared" si="0"/>
        <v>6.98</v>
      </c>
      <c r="L39" s="15" t="s">
        <v>15</v>
      </c>
      <c r="N39" s="133"/>
      <c r="O39" s="133"/>
      <c r="P39" s="15" t="s">
        <v>67</v>
      </c>
      <c r="Q39" s="164"/>
      <c r="R39" s="164"/>
      <c r="S39" s="164"/>
      <c r="T39" s="57"/>
      <c r="U39" s="157"/>
      <c r="V39" s="16">
        <v>7.7</v>
      </c>
      <c r="W39" s="15" t="s">
        <v>15</v>
      </c>
      <c r="X39" s="16">
        <f t="shared" si="1"/>
        <v>5.78</v>
      </c>
      <c r="Y39" s="15" t="s">
        <v>15</v>
      </c>
    </row>
    <row r="40" spans="1:25" ht="12.75" customHeight="1">
      <c r="A40" s="136"/>
      <c r="B40" s="145"/>
      <c r="C40" s="15"/>
      <c r="D40" s="134"/>
      <c r="E40" s="134"/>
      <c r="F40" s="134"/>
      <c r="G40" s="57"/>
      <c r="H40" s="157"/>
      <c r="I40" s="16">
        <v>60.2</v>
      </c>
      <c r="J40" s="15" t="s">
        <v>15</v>
      </c>
      <c r="K40" s="16">
        <f t="shared" si="0"/>
        <v>45.15</v>
      </c>
      <c r="L40" s="15" t="s">
        <v>15</v>
      </c>
      <c r="N40" s="133"/>
      <c r="O40" s="133"/>
      <c r="P40" s="15" t="s">
        <v>68</v>
      </c>
      <c r="Q40" s="164"/>
      <c r="R40" s="164"/>
      <c r="S40" s="164"/>
      <c r="T40" s="57"/>
      <c r="U40" s="157"/>
      <c r="V40" s="16">
        <v>58.9</v>
      </c>
      <c r="W40" s="15" t="s">
        <v>15</v>
      </c>
      <c r="X40" s="16">
        <f t="shared" si="1"/>
        <v>44.18</v>
      </c>
      <c r="Y40" s="15" t="s">
        <v>15</v>
      </c>
    </row>
    <row r="41" spans="1:25" ht="12.75" customHeight="1">
      <c r="A41" s="136"/>
      <c r="B41" s="145"/>
      <c r="C41" s="21"/>
      <c r="D41" s="134"/>
      <c r="E41" s="134"/>
      <c r="F41" s="134"/>
      <c r="G41" s="57"/>
      <c r="H41" s="157"/>
      <c r="I41" s="22">
        <v>1.2</v>
      </c>
      <c r="J41" s="21" t="s">
        <v>15</v>
      </c>
      <c r="K41" s="22">
        <f t="shared" si="0"/>
        <v>0.9</v>
      </c>
      <c r="L41" s="21" t="s">
        <v>15</v>
      </c>
      <c r="N41" s="133"/>
      <c r="O41" s="133"/>
      <c r="P41" s="21"/>
      <c r="Q41" s="164"/>
      <c r="R41" s="164"/>
      <c r="S41" s="164"/>
      <c r="T41" s="57"/>
      <c r="U41" s="157"/>
      <c r="V41" s="22">
        <v>1.2</v>
      </c>
      <c r="W41" s="21" t="s">
        <v>15</v>
      </c>
      <c r="X41" s="22">
        <f t="shared" si="1"/>
        <v>0.9</v>
      </c>
      <c r="Y41" s="21" t="s">
        <v>15</v>
      </c>
    </row>
    <row r="42" spans="1:25" ht="12.75" customHeight="1">
      <c r="A42" s="146">
        <v>8</v>
      </c>
      <c r="B42" s="145" t="s">
        <v>34</v>
      </c>
      <c r="C42" s="106" t="s">
        <v>281</v>
      </c>
      <c r="D42" s="134" t="s">
        <v>283</v>
      </c>
      <c r="E42" s="134" t="s">
        <v>284</v>
      </c>
      <c r="F42" s="134" t="s">
        <v>285</v>
      </c>
      <c r="G42" s="57"/>
      <c r="H42" s="157" t="s">
        <v>72</v>
      </c>
      <c r="I42" s="12">
        <v>373</v>
      </c>
      <c r="J42" s="13" t="s">
        <v>14</v>
      </c>
      <c r="K42" s="12">
        <f>IF(I42="","",I42*0.75)</f>
        <v>279.75</v>
      </c>
      <c r="L42" s="13" t="s">
        <v>14</v>
      </c>
      <c r="M42" s="46"/>
      <c r="N42" s="133">
        <v>23</v>
      </c>
      <c r="O42" s="133" t="s">
        <v>35</v>
      </c>
      <c r="P42" s="105" t="s">
        <v>286</v>
      </c>
      <c r="Q42" s="164" t="s">
        <v>192</v>
      </c>
      <c r="R42" s="164" t="s">
        <v>288</v>
      </c>
      <c r="S42" s="164" t="s">
        <v>289</v>
      </c>
      <c r="T42" s="57"/>
      <c r="U42" s="157" t="s">
        <v>47</v>
      </c>
      <c r="V42" s="12">
        <v>324</v>
      </c>
      <c r="W42" s="13" t="s">
        <v>14</v>
      </c>
      <c r="X42" s="12">
        <f>IF(V42="","",V42*0.75)</f>
        <v>243</v>
      </c>
      <c r="Y42" s="13" t="s">
        <v>14</v>
      </c>
    </row>
    <row r="43" spans="1:25" ht="12.75" customHeight="1">
      <c r="A43" s="147"/>
      <c r="B43" s="145"/>
      <c r="C43" s="15" t="s">
        <v>282</v>
      </c>
      <c r="D43" s="134"/>
      <c r="E43" s="134"/>
      <c r="F43" s="134"/>
      <c r="G43" s="57"/>
      <c r="H43" s="157"/>
      <c r="I43" s="16">
        <v>14.5</v>
      </c>
      <c r="J43" s="15" t="s">
        <v>15</v>
      </c>
      <c r="K43" s="16">
        <f>IF(I43="","",ROUND(I43*0.75,2))</f>
        <v>10.88</v>
      </c>
      <c r="L43" s="15" t="s">
        <v>15</v>
      </c>
      <c r="N43" s="133"/>
      <c r="O43" s="133"/>
      <c r="P43" s="15" t="s">
        <v>287</v>
      </c>
      <c r="Q43" s="164"/>
      <c r="R43" s="164"/>
      <c r="S43" s="164"/>
      <c r="T43" s="57"/>
      <c r="U43" s="157"/>
      <c r="V43" s="16">
        <v>12.7</v>
      </c>
      <c r="W43" s="15" t="s">
        <v>15</v>
      </c>
      <c r="X43" s="16">
        <f>IF(V43="","",ROUND(V43*0.75,2))</f>
        <v>9.53</v>
      </c>
      <c r="Y43" s="15" t="s">
        <v>15</v>
      </c>
    </row>
    <row r="44" spans="1:25" ht="12.75" customHeight="1">
      <c r="A44" s="147"/>
      <c r="B44" s="145"/>
      <c r="C44" s="15" t="s">
        <v>67</v>
      </c>
      <c r="D44" s="134"/>
      <c r="E44" s="134"/>
      <c r="F44" s="134"/>
      <c r="G44" s="57"/>
      <c r="H44" s="157"/>
      <c r="I44" s="16">
        <v>7.7</v>
      </c>
      <c r="J44" s="15" t="s">
        <v>15</v>
      </c>
      <c r="K44" s="16">
        <f t="shared" si="0"/>
        <v>5.78</v>
      </c>
      <c r="L44" s="15" t="s">
        <v>15</v>
      </c>
      <c r="N44" s="133"/>
      <c r="O44" s="133"/>
      <c r="P44" s="15" t="s">
        <v>81</v>
      </c>
      <c r="Q44" s="164"/>
      <c r="R44" s="164"/>
      <c r="S44" s="164"/>
      <c r="T44" s="57"/>
      <c r="U44" s="157"/>
      <c r="V44" s="16">
        <v>7.4</v>
      </c>
      <c r="W44" s="15" t="s">
        <v>15</v>
      </c>
      <c r="X44" s="16">
        <f t="shared" si="1"/>
        <v>5.55</v>
      </c>
      <c r="Y44" s="15" t="s">
        <v>15</v>
      </c>
    </row>
    <row r="45" spans="1:25" ht="12.75" customHeight="1">
      <c r="A45" s="147"/>
      <c r="B45" s="145"/>
      <c r="C45" s="15" t="s">
        <v>68</v>
      </c>
      <c r="D45" s="134"/>
      <c r="E45" s="134"/>
      <c r="F45" s="134"/>
      <c r="G45" s="57"/>
      <c r="H45" s="157"/>
      <c r="I45" s="16">
        <v>58.9</v>
      </c>
      <c r="J45" s="15" t="s">
        <v>15</v>
      </c>
      <c r="K45" s="16">
        <f t="shared" si="0"/>
        <v>44.18</v>
      </c>
      <c r="L45" s="15" t="s">
        <v>15</v>
      </c>
      <c r="N45" s="133"/>
      <c r="O45" s="133"/>
      <c r="P45" s="15"/>
      <c r="Q45" s="164"/>
      <c r="R45" s="164"/>
      <c r="S45" s="164"/>
      <c r="T45" s="57"/>
      <c r="U45" s="157"/>
      <c r="V45" s="16">
        <v>49.3</v>
      </c>
      <c r="W45" s="15" t="s">
        <v>15</v>
      </c>
      <c r="X45" s="16">
        <f t="shared" si="1"/>
        <v>36.98</v>
      </c>
      <c r="Y45" s="15" t="s">
        <v>15</v>
      </c>
    </row>
    <row r="46" spans="1:25" ht="12.75" customHeight="1">
      <c r="A46" s="147"/>
      <c r="B46" s="145"/>
      <c r="C46" s="21"/>
      <c r="D46" s="134"/>
      <c r="E46" s="134"/>
      <c r="F46" s="134"/>
      <c r="G46" s="57"/>
      <c r="H46" s="157"/>
      <c r="I46" s="22">
        <v>1.2</v>
      </c>
      <c r="J46" s="21" t="s">
        <v>15</v>
      </c>
      <c r="K46" s="22">
        <f t="shared" si="0"/>
        <v>0.9</v>
      </c>
      <c r="L46" s="21" t="s">
        <v>15</v>
      </c>
      <c r="N46" s="133"/>
      <c r="O46" s="133"/>
      <c r="P46" s="21"/>
      <c r="Q46" s="164"/>
      <c r="R46" s="164"/>
      <c r="S46" s="164"/>
      <c r="T46" s="57"/>
      <c r="U46" s="157"/>
      <c r="V46" s="22">
        <v>0.8</v>
      </c>
      <c r="W46" s="21" t="s">
        <v>15</v>
      </c>
      <c r="X46" s="22">
        <f t="shared" si="1"/>
        <v>0.6</v>
      </c>
      <c r="Y46" s="21" t="s">
        <v>15</v>
      </c>
    </row>
    <row r="47" spans="1:25" ht="12.75" customHeight="1">
      <c r="A47" s="133">
        <v>9</v>
      </c>
      <c r="B47" s="145" t="s">
        <v>35</v>
      </c>
      <c r="C47" s="105" t="s">
        <v>286</v>
      </c>
      <c r="D47" s="134" t="s">
        <v>192</v>
      </c>
      <c r="E47" s="134" t="s">
        <v>288</v>
      </c>
      <c r="F47" s="134" t="s">
        <v>289</v>
      </c>
      <c r="G47" s="57"/>
      <c r="H47" s="157" t="s">
        <v>47</v>
      </c>
      <c r="I47" s="12">
        <v>324</v>
      </c>
      <c r="J47" s="13" t="s">
        <v>14</v>
      </c>
      <c r="K47" s="12">
        <f>IF(I47="","",I47*0.75)</f>
        <v>243</v>
      </c>
      <c r="L47" s="13" t="s">
        <v>14</v>
      </c>
      <c r="M47" s="46"/>
      <c r="N47" s="133">
        <v>24</v>
      </c>
      <c r="O47" s="133" t="s">
        <v>36</v>
      </c>
      <c r="P47" s="110" t="s">
        <v>290</v>
      </c>
      <c r="Q47" s="164" t="s">
        <v>292</v>
      </c>
      <c r="R47" s="164" t="s">
        <v>293</v>
      </c>
      <c r="S47" s="164" t="s">
        <v>294</v>
      </c>
      <c r="T47" s="57"/>
      <c r="U47" s="157" t="s">
        <v>127</v>
      </c>
      <c r="V47" s="12">
        <v>369</v>
      </c>
      <c r="W47" s="13" t="s">
        <v>14</v>
      </c>
      <c r="X47" s="12">
        <f>IF(V47="","",V47*0.75)</f>
        <v>276.75</v>
      </c>
      <c r="Y47" s="13" t="s">
        <v>14</v>
      </c>
    </row>
    <row r="48" spans="1:25" ht="12.75" customHeight="1">
      <c r="A48" s="136"/>
      <c r="B48" s="145"/>
      <c r="C48" s="15" t="s">
        <v>287</v>
      </c>
      <c r="D48" s="134"/>
      <c r="E48" s="134"/>
      <c r="F48" s="134"/>
      <c r="G48" s="57"/>
      <c r="H48" s="157"/>
      <c r="I48" s="16">
        <v>12.7</v>
      </c>
      <c r="J48" s="17" t="s">
        <v>15</v>
      </c>
      <c r="K48" s="16">
        <f>IF(I48="","",ROUND(I48*0.75,2))</f>
        <v>9.53</v>
      </c>
      <c r="L48" s="17" t="s">
        <v>15</v>
      </c>
      <c r="M48" s="28"/>
      <c r="N48" s="133"/>
      <c r="O48" s="133"/>
      <c r="P48" s="15" t="s">
        <v>291</v>
      </c>
      <c r="Q48" s="164"/>
      <c r="R48" s="164"/>
      <c r="S48" s="164"/>
      <c r="T48" s="57"/>
      <c r="U48" s="157"/>
      <c r="V48" s="16">
        <v>13</v>
      </c>
      <c r="W48" s="15" t="s">
        <v>15</v>
      </c>
      <c r="X48" s="16">
        <f>IF(V48="","",ROUND(V48*0.75,2))</f>
        <v>9.75</v>
      </c>
      <c r="Y48" s="17" t="s">
        <v>15</v>
      </c>
    </row>
    <row r="49" spans="1:25" ht="12.75" customHeight="1">
      <c r="A49" s="136"/>
      <c r="B49" s="145"/>
      <c r="C49" s="15" t="s">
        <v>81</v>
      </c>
      <c r="D49" s="134"/>
      <c r="E49" s="134"/>
      <c r="F49" s="134"/>
      <c r="G49" s="57"/>
      <c r="H49" s="157"/>
      <c r="I49" s="16">
        <v>7.4</v>
      </c>
      <c r="J49" s="17" t="s">
        <v>15</v>
      </c>
      <c r="K49" s="16">
        <f t="shared" si="0"/>
        <v>5.55</v>
      </c>
      <c r="L49" s="17" t="s">
        <v>15</v>
      </c>
      <c r="M49" s="28"/>
      <c r="N49" s="133"/>
      <c r="O49" s="133"/>
      <c r="P49" s="15" t="s">
        <v>55</v>
      </c>
      <c r="Q49" s="164"/>
      <c r="R49" s="164"/>
      <c r="S49" s="164"/>
      <c r="T49" s="57"/>
      <c r="U49" s="157"/>
      <c r="V49" s="16">
        <v>10.1</v>
      </c>
      <c r="W49" s="15" t="s">
        <v>15</v>
      </c>
      <c r="X49" s="16">
        <f t="shared" si="1"/>
        <v>7.58</v>
      </c>
      <c r="Y49" s="17" t="s">
        <v>15</v>
      </c>
    </row>
    <row r="50" spans="1:25" ht="12.75" customHeight="1">
      <c r="A50" s="136"/>
      <c r="B50" s="145"/>
      <c r="C50" s="15"/>
      <c r="D50" s="134"/>
      <c r="E50" s="134"/>
      <c r="F50" s="134"/>
      <c r="G50" s="57"/>
      <c r="H50" s="157"/>
      <c r="I50" s="16">
        <v>49.3</v>
      </c>
      <c r="J50" s="17" t="s">
        <v>15</v>
      </c>
      <c r="K50" s="16">
        <f t="shared" si="0"/>
        <v>36.98</v>
      </c>
      <c r="L50" s="17" t="s">
        <v>15</v>
      </c>
      <c r="M50" s="28"/>
      <c r="N50" s="133"/>
      <c r="O50" s="133"/>
      <c r="P50" s="15" t="s">
        <v>56</v>
      </c>
      <c r="Q50" s="164"/>
      <c r="R50" s="164"/>
      <c r="S50" s="164"/>
      <c r="T50" s="57"/>
      <c r="U50" s="157"/>
      <c r="V50" s="16">
        <v>54.2</v>
      </c>
      <c r="W50" s="15" t="s">
        <v>15</v>
      </c>
      <c r="X50" s="16">
        <f t="shared" si="1"/>
        <v>40.65</v>
      </c>
      <c r="Y50" s="17" t="s">
        <v>15</v>
      </c>
    </row>
    <row r="51" spans="1:25" ht="12.75" customHeight="1">
      <c r="A51" s="136"/>
      <c r="B51" s="145"/>
      <c r="C51" s="21"/>
      <c r="D51" s="134"/>
      <c r="E51" s="134"/>
      <c r="F51" s="134"/>
      <c r="G51" s="57"/>
      <c r="H51" s="157"/>
      <c r="I51" s="22">
        <v>0.8</v>
      </c>
      <c r="J51" s="23" t="s">
        <v>15</v>
      </c>
      <c r="K51" s="22">
        <f t="shared" si="0"/>
        <v>0.6</v>
      </c>
      <c r="L51" s="23" t="s">
        <v>15</v>
      </c>
      <c r="M51" s="28"/>
      <c r="N51" s="133"/>
      <c r="O51" s="133"/>
      <c r="P51" s="21"/>
      <c r="Q51" s="164"/>
      <c r="R51" s="164"/>
      <c r="S51" s="164"/>
      <c r="T51" s="57"/>
      <c r="U51" s="157"/>
      <c r="V51" s="22">
        <v>1.3</v>
      </c>
      <c r="W51" s="21" t="s">
        <v>15</v>
      </c>
      <c r="X51" s="22">
        <f t="shared" si="1"/>
        <v>0.98</v>
      </c>
      <c r="Y51" s="23" t="s">
        <v>15</v>
      </c>
    </row>
    <row r="52" spans="1:25" ht="12.75" customHeight="1">
      <c r="A52" s="133">
        <v>10</v>
      </c>
      <c r="B52" s="145" t="s">
        <v>36</v>
      </c>
      <c r="C52" s="110" t="s">
        <v>290</v>
      </c>
      <c r="D52" s="134" t="s">
        <v>292</v>
      </c>
      <c r="E52" s="134" t="s">
        <v>293</v>
      </c>
      <c r="F52" s="134" t="s">
        <v>294</v>
      </c>
      <c r="G52" s="57"/>
      <c r="H52" s="157" t="s">
        <v>127</v>
      </c>
      <c r="I52" s="12">
        <v>369</v>
      </c>
      <c r="J52" s="13" t="s">
        <v>14</v>
      </c>
      <c r="K52" s="12">
        <f>IF(I52="","",I52*0.75)</f>
        <v>276.75</v>
      </c>
      <c r="L52" s="13" t="s">
        <v>14</v>
      </c>
      <c r="M52" s="46"/>
      <c r="N52" s="133">
        <v>25</v>
      </c>
      <c r="O52" s="133" t="s">
        <v>37</v>
      </c>
      <c r="P52" s="114" t="s">
        <v>295</v>
      </c>
      <c r="Q52" s="164" t="s">
        <v>297</v>
      </c>
      <c r="R52" s="164" t="s">
        <v>298</v>
      </c>
      <c r="S52" s="164" t="s">
        <v>317</v>
      </c>
      <c r="T52" s="57"/>
      <c r="U52" s="157" t="s">
        <v>78</v>
      </c>
      <c r="V52" s="12">
        <v>387</v>
      </c>
      <c r="W52" s="13" t="s">
        <v>14</v>
      </c>
      <c r="X52" s="12">
        <f>IF(V52="","",V52*0.75)</f>
        <v>290.25</v>
      </c>
      <c r="Y52" s="13" t="s">
        <v>14</v>
      </c>
    </row>
    <row r="53" spans="1:25" ht="12.75" customHeight="1">
      <c r="A53" s="136"/>
      <c r="B53" s="145"/>
      <c r="C53" s="15" t="s">
        <v>291</v>
      </c>
      <c r="D53" s="134"/>
      <c r="E53" s="134"/>
      <c r="F53" s="134"/>
      <c r="G53" s="57"/>
      <c r="H53" s="157"/>
      <c r="I53" s="16">
        <v>13</v>
      </c>
      <c r="J53" s="15" t="s">
        <v>15</v>
      </c>
      <c r="K53" s="16">
        <f>IF(I53="","",ROUND(I53*0.75,2))</f>
        <v>9.75</v>
      </c>
      <c r="L53" s="15" t="s">
        <v>15</v>
      </c>
      <c r="N53" s="133"/>
      <c r="O53" s="133"/>
      <c r="P53" s="15" t="s">
        <v>296</v>
      </c>
      <c r="Q53" s="164"/>
      <c r="R53" s="164"/>
      <c r="S53" s="164"/>
      <c r="T53" s="57"/>
      <c r="U53" s="157"/>
      <c r="V53" s="16">
        <v>14</v>
      </c>
      <c r="W53" s="15" t="s">
        <v>15</v>
      </c>
      <c r="X53" s="16">
        <f>IF(V53="","",ROUND(V53*0.75,2))</f>
        <v>10.5</v>
      </c>
      <c r="Y53" s="15" t="s">
        <v>15</v>
      </c>
    </row>
    <row r="54" spans="1:25" ht="12.75" customHeight="1">
      <c r="A54" s="136"/>
      <c r="B54" s="145"/>
      <c r="C54" s="15" t="s">
        <v>55</v>
      </c>
      <c r="D54" s="134"/>
      <c r="E54" s="134"/>
      <c r="F54" s="134"/>
      <c r="G54" s="57"/>
      <c r="H54" s="157"/>
      <c r="I54" s="16">
        <v>10.1</v>
      </c>
      <c r="J54" s="15" t="s">
        <v>15</v>
      </c>
      <c r="K54" s="16">
        <f t="shared" si="0"/>
        <v>7.58</v>
      </c>
      <c r="L54" s="15" t="s">
        <v>15</v>
      </c>
      <c r="N54" s="133"/>
      <c r="O54" s="133"/>
      <c r="P54" s="15" t="s">
        <v>254</v>
      </c>
      <c r="Q54" s="164"/>
      <c r="R54" s="164"/>
      <c r="S54" s="164"/>
      <c r="T54" s="57"/>
      <c r="U54" s="157"/>
      <c r="V54" s="16">
        <v>5</v>
      </c>
      <c r="W54" s="15" t="s">
        <v>15</v>
      </c>
      <c r="X54" s="16">
        <f t="shared" si="1"/>
        <v>3.75</v>
      </c>
      <c r="Y54" s="15" t="s">
        <v>15</v>
      </c>
    </row>
    <row r="55" spans="1:25" ht="12.75" customHeight="1">
      <c r="A55" s="136"/>
      <c r="B55" s="145"/>
      <c r="C55" s="15" t="s">
        <v>56</v>
      </c>
      <c r="D55" s="134"/>
      <c r="E55" s="134"/>
      <c r="F55" s="134"/>
      <c r="G55" s="57"/>
      <c r="H55" s="157"/>
      <c r="I55" s="16">
        <v>54.2</v>
      </c>
      <c r="J55" s="15" t="s">
        <v>15</v>
      </c>
      <c r="K55" s="16">
        <f t="shared" si="0"/>
        <v>40.65</v>
      </c>
      <c r="L55" s="15" t="s">
        <v>15</v>
      </c>
      <c r="N55" s="133"/>
      <c r="O55" s="133"/>
      <c r="P55" s="15" t="s">
        <v>68</v>
      </c>
      <c r="Q55" s="164"/>
      <c r="R55" s="164"/>
      <c r="S55" s="164"/>
      <c r="T55" s="57"/>
      <c r="U55" s="157"/>
      <c r="V55" s="16">
        <v>69.8</v>
      </c>
      <c r="W55" s="15" t="s">
        <v>15</v>
      </c>
      <c r="X55" s="16">
        <f t="shared" si="1"/>
        <v>52.35</v>
      </c>
      <c r="Y55" s="15" t="s">
        <v>15</v>
      </c>
    </row>
    <row r="56" spans="1:25" ht="12.75" customHeight="1">
      <c r="A56" s="136"/>
      <c r="B56" s="145"/>
      <c r="C56" s="21"/>
      <c r="D56" s="134"/>
      <c r="E56" s="134"/>
      <c r="F56" s="134"/>
      <c r="G56" s="57"/>
      <c r="H56" s="157"/>
      <c r="I56" s="22">
        <v>1.3</v>
      </c>
      <c r="J56" s="21" t="s">
        <v>15</v>
      </c>
      <c r="K56" s="22">
        <f t="shared" si="0"/>
        <v>0.98</v>
      </c>
      <c r="L56" s="21" t="s">
        <v>15</v>
      </c>
      <c r="N56" s="133"/>
      <c r="O56" s="133"/>
      <c r="P56" s="21"/>
      <c r="Q56" s="164"/>
      <c r="R56" s="164"/>
      <c r="S56" s="164"/>
      <c r="T56" s="57"/>
      <c r="U56" s="157"/>
      <c r="V56" s="22">
        <v>1.1</v>
      </c>
      <c r="W56" s="21" t="s">
        <v>15</v>
      </c>
      <c r="X56" s="22">
        <f t="shared" si="1"/>
        <v>0.83</v>
      </c>
      <c r="Y56" s="21" t="s">
        <v>15</v>
      </c>
    </row>
    <row r="57" spans="1:25" ht="12.75" customHeight="1">
      <c r="A57" s="133">
        <v>11</v>
      </c>
      <c r="B57" s="145" t="s">
        <v>37</v>
      </c>
      <c r="C57" s="114" t="s">
        <v>295</v>
      </c>
      <c r="D57" s="134" t="s">
        <v>297</v>
      </c>
      <c r="E57" s="134" t="s">
        <v>298</v>
      </c>
      <c r="F57" s="134" t="s">
        <v>299</v>
      </c>
      <c r="G57" s="57"/>
      <c r="H57" s="157" t="s">
        <v>78</v>
      </c>
      <c r="I57" s="12">
        <v>387</v>
      </c>
      <c r="J57" s="13" t="s">
        <v>14</v>
      </c>
      <c r="K57" s="12">
        <f>IF(I57="","",I57*0.75)</f>
        <v>290.25</v>
      </c>
      <c r="L57" s="13" t="s">
        <v>14</v>
      </c>
      <c r="M57" s="46"/>
      <c r="N57" s="133">
        <v>26</v>
      </c>
      <c r="O57" s="133" t="s">
        <v>38</v>
      </c>
      <c r="P57" s="106" t="s">
        <v>300</v>
      </c>
      <c r="Q57" s="164" t="s">
        <v>303</v>
      </c>
      <c r="R57" s="164" t="s">
        <v>304</v>
      </c>
      <c r="S57" s="164" t="s">
        <v>305</v>
      </c>
      <c r="T57" s="57"/>
      <c r="U57" s="157" t="s">
        <v>47</v>
      </c>
      <c r="V57" s="12">
        <v>356</v>
      </c>
      <c r="W57" s="13" t="s">
        <v>14</v>
      </c>
      <c r="X57" s="12">
        <f>IF(V57="","",V57*0.75)</f>
        <v>267</v>
      </c>
      <c r="Y57" s="13" t="s">
        <v>14</v>
      </c>
    </row>
    <row r="58" spans="1:25" ht="12.75" customHeight="1">
      <c r="A58" s="136"/>
      <c r="B58" s="145"/>
      <c r="C58" s="15" t="s">
        <v>296</v>
      </c>
      <c r="D58" s="134"/>
      <c r="E58" s="134"/>
      <c r="F58" s="134"/>
      <c r="G58" s="57"/>
      <c r="H58" s="157"/>
      <c r="I58" s="16">
        <v>14</v>
      </c>
      <c r="J58" s="15" t="s">
        <v>15</v>
      </c>
      <c r="K58" s="16">
        <f>IF(I58="","",ROUND(I58*0.75,2))</f>
        <v>10.5</v>
      </c>
      <c r="L58" s="15" t="s">
        <v>15</v>
      </c>
      <c r="N58" s="133"/>
      <c r="O58" s="133"/>
      <c r="P58" s="15" t="s">
        <v>301</v>
      </c>
      <c r="Q58" s="164"/>
      <c r="R58" s="164"/>
      <c r="S58" s="164"/>
      <c r="T58" s="57"/>
      <c r="U58" s="157"/>
      <c r="V58" s="16">
        <v>14.6</v>
      </c>
      <c r="W58" s="15" t="s">
        <v>15</v>
      </c>
      <c r="X58" s="16">
        <f>IF(V58="","",ROUND(V58*0.75,2))</f>
        <v>10.95</v>
      </c>
      <c r="Y58" s="15" t="s">
        <v>15</v>
      </c>
    </row>
    <row r="59" spans="1:25" ht="12.75" customHeight="1">
      <c r="A59" s="136"/>
      <c r="B59" s="145"/>
      <c r="C59" s="15" t="s">
        <v>254</v>
      </c>
      <c r="D59" s="134"/>
      <c r="E59" s="134"/>
      <c r="F59" s="134"/>
      <c r="G59" s="57"/>
      <c r="H59" s="157"/>
      <c r="I59" s="16">
        <v>5</v>
      </c>
      <c r="J59" s="15" t="s">
        <v>15</v>
      </c>
      <c r="K59" s="16">
        <f t="shared" si="0"/>
        <v>3.75</v>
      </c>
      <c r="L59" s="15" t="s">
        <v>15</v>
      </c>
      <c r="N59" s="133"/>
      <c r="O59" s="133"/>
      <c r="P59" s="15" t="s">
        <v>81</v>
      </c>
      <c r="Q59" s="164"/>
      <c r="R59" s="164"/>
      <c r="S59" s="164"/>
      <c r="T59" s="57"/>
      <c r="U59" s="157"/>
      <c r="V59" s="16">
        <v>6.8</v>
      </c>
      <c r="W59" s="15" t="s">
        <v>15</v>
      </c>
      <c r="X59" s="16">
        <f t="shared" si="1"/>
        <v>5.1</v>
      </c>
      <c r="Y59" s="15" t="s">
        <v>15</v>
      </c>
    </row>
    <row r="60" spans="1:25" ht="12.75" customHeight="1">
      <c r="A60" s="136"/>
      <c r="B60" s="145"/>
      <c r="C60" s="15" t="s">
        <v>68</v>
      </c>
      <c r="D60" s="134"/>
      <c r="E60" s="134"/>
      <c r="F60" s="134"/>
      <c r="G60" s="57"/>
      <c r="H60" s="157"/>
      <c r="I60" s="16">
        <v>69.8</v>
      </c>
      <c r="J60" s="15" t="s">
        <v>15</v>
      </c>
      <c r="K60" s="16">
        <f t="shared" si="0"/>
        <v>52.35</v>
      </c>
      <c r="L60" s="15" t="s">
        <v>15</v>
      </c>
      <c r="N60" s="133"/>
      <c r="O60" s="133"/>
      <c r="P60" s="15" t="s">
        <v>302</v>
      </c>
      <c r="Q60" s="164"/>
      <c r="R60" s="164"/>
      <c r="S60" s="164"/>
      <c r="T60" s="57"/>
      <c r="U60" s="157"/>
      <c r="V60" s="16">
        <v>56.7</v>
      </c>
      <c r="W60" s="15" t="s">
        <v>15</v>
      </c>
      <c r="X60" s="16">
        <f t="shared" si="1"/>
        <v>42.53</v>
      </c>
      <c r="Y60" s="15" t="s">
        <v>15</v>
      </c>
    </row>
    <row r="61" spans="1:25" ht="12.75" customHeight="1">
      <c r="A61" s="136"/>
      <c r="B61" s="145"/>
      <c r="C61" s="21"/>
      <c r="D61" s="134"/>
      <c r="E61" s="134"/>
      <c r="F61" s="134"/>
      <c r="G61" s="57"/>
      <c r="H61" s="157"/>
      <c r="I61" s="22">
        <v>1.1</v>
      </c>
      <c r="J61" s="21" t="s">
        <v>15</v>
      </c>
      <c r="K61" s="22">
        <f t="shared" si="0"/>
        <v>0.83</v>
      </c>
      <c r="L61" s="21" t="s">
        <v>15</v>
      </c>
      <c r="N61" s="133"/>
      <c r="O61" s="133"/>
      <c r="P61" s="21"/>
      <c r="Q61" s="164"/>
      <c r="R61" s="164"/>
      <c r="S61" s="164"/>
      <c r="T61" s="57"/>
      <c r="U61" s="157"/>
      <c r="V61" s="22">
        <v>1.2</v>
      </c>
      <c r="W61" s="21" t="s">
        <v>15</v>
      </c>
      <c r="X61" s="22">
        <f t="shared" si="1"/>
        <v>0.9</v>
      </c>
      <c r="Y61" s="21" t="s">
        <v>15</v>
      </c>
    </row>
    <row r="62" spans="1:25" ht="12.75" customHeight="1">
      <c r="A62" s="133">
        <v>12</v>
      </c>
      <c r="B62" s="145" t="s">
        <v>38</v>
      </c>
      <c r="C62" s="108" t="s">
        <v>300</v>
      </c>
      <c r="D62" s="134" t="s">
        <v>303</v>
      </c>
      <c r="E62" s="134" t="s">
        <v>304</v>
      </c>
      <c r="F62" s="134" t="s">
        <v>305</v>
      </c>
      <c r="G62" s="57"/>
      <c r="H62" s="157" t="s">
        <v>47</v>
      </c>
      <c r="I62" s="12">
        <v>356</v>
      </c>
      <c r="J62" s="13" t="s">
        <v>14</v>
      </c>
      <c r="K62" s="12">
        <f>IF(I62="","",I62*0.75)</f>
        <v>267</v>
      </c>
      <c r="L62" s="13" t="s">
        <v>14</v>
      </c>
      <c r="M62" s="46"/>
      <c r="N62" s="133">
        <v>27</v>
      </c>
      <c r="O62" s="133" t="s">
        <v>39</v>
      </c>
      <c r="P62" s="102" t="s">
        <v>306</v>
      </c>
      <c r="Q62" s="164" t="s">
        <v>308</v>
      </c>
      <c r="R62" s="164" t="s">
        <v>309</v>
      </c>
      <c r="S62" s="164" t="s">
        <v>318</v>
      </c>
      <c r="T62" s="57"/>
      <c r="U62" s="157" t="s">
        <v>86</v>
      </c>
      <c r="V62" s="12">
        <v>460</v>
      </c>
      <c r="W62" s="13" t="s">
        <v>14</v>
      </c>
      <c r="X62" s="12">
        <f>IF(V62="","",V62*0.75)</f>
        <v>345</v>
      </c>
      <c r="Y62" s="13" t="s">
        <v>14</v>
      </c>
    </row>
    <row r="63" spans="1:25" ht="12.75" customHeight="1">
      <c r="A63" s="136"/>
      <c r="B63" s="145"/>
      <c r="C63" s="15" t="s">
        <v>301</v>
      </c>
      <c r="D63" s="134"/>
      <c r="E63" s="134"/>
      <c r="F63" s="134"/>
      <c r="G63" s="57"/>
      <c r="H63" s="157"/>
      <c r="I63" s="16">
        <v>14.6</v>
      </c>
      <c r="J63" s="15" t="s">
        <v>15</v>
      </c>
      <c r="K63" s="16">
        <f>IF(I63="","",ROUND(I63*0.75,2))</f>
        <v>10.95</v>
      </c>
      <c r="L63" s="15" t="s">
        <v>15</v>
      </c>
      <c r="N63" s="133"/>
      <c r="O63" s="133"/>
      <c r="P63" s="15" t="s">
        <v>307</v>
      </c>
      <c r="Q63" s="164"/>
      <c r="R63" s="164"/>
      <c r="S63" s="164"/>
      <c r="T63" s="57"/>
      <c r="U63" s="157"/>
      <c r="V63" s="16">
        <v>12.7</v>
      </c>
      <c r="W63" s="15" t="s">
        <v>15</v>
      </c>
      <c r="X63" s="16">
        <f>IF(V63="","",ROUND(V63*0.75,2))</f>
        <v>9.53</v>
      </c>
      <c r="Y63" s="15" t="s">
        <v>15</v>
      </c>
    </row>
    <row r="64" spans="1:25" ht="12.75" customHeight="1">
      <c r="A64" s="136"/>
      <c r="B64" s="145"/>
      <c r="C64" s="15" t="s">
        <v>81</v>
      </c>
      <c r="D64" s="134"/>
      <c r="E64" s="134"/>
      <c r="F64" s="134"/>
      <c r="G64" s="57"/>
      <c r="H64" s="157"/>
      <c r="I64" s="16">
        <v>6.8</v>
      </c>
      <c r="J64" s="15" t="s">
        <v>15</v>
      </c>
      <c r="K64" s="16">
        <f t="shared" si="0"/>
        <v>5.1</v>
      </c>
      <c r="L64" s="15" t="s">
        <v>15</v>
      </c>
      <c r="N64" s="133"/>
      <c r="O64" s="133"/>
      <c r="P64" s="15" t="s">
        <v>55</v>
      </c>
      <c r="Q64" s="164"/>
      <c r="R64" s="164"/>
      <c r="S64" s="164"/>
      <c r="T64" s="57"/>
      <c r="U64" s="157"/>
      <c r="V64" s="16">
        <v>12.5</v>
      </c>
      <c r="W64" s="15" t="s">
        <v>15</v>
      </c>
      <c r="X64" s="16">
        <f t="shared" si="1"/>
        <v>9.38</v>
      </c>
      <c r="Y64" s="15" t="s">
        <v>15</v>
      </c>
    </row>
    <row r="65" spans="1:25" ht="12.75" customHeight="1">
      <c r="A65" s="136"/>
      <c r="B65" s="145"/>
      <c r="C65" s="15" t="s">
        <v>302</v>
      </c>
      <c r="D65" s="134"/>
      <c r="E65" s="134"/>
      <c r="F65" s="134"/>
      <c r="G65" s="57"/>
      <c r="H65" s="157"/>
      <c r="I65" s="16">
        <v>56.7</v>
      </c>
      <c r="J65" s="15" t="s">
        <v>15</v>
      </c>
      <c r="K65" s="16">
        <f t="shared" si="0"/>
        <v>42.53</v>
      </c>
      <c r="L65" s="15" t="s">
        <v>15</v>
      </c>
      <c r="N65" s="133"/>
      <c r="O65" s="133"/>
      <c r="P65" s="15"/>
      <c r="Q65" s="164"/>
      <c r="R65" s="164"/>
      <c r="S65" s="164"/>
      <c r="T65" s="57"/>
      <c r="U65" s="157"/>
      <c r="V65" s="16">
        <v>72.5</v>
      </c>
      <c r="W65" s="15" t="s">
        <v>15</v>
      </c>
      <c r="X65" s="16">
        <f t="shared" si="1"/>
        <v>54.38</v>
      </c>
      <c r="Y65" s="15" t="s">
        <v>15</v>
      </c>
    </row>
    <row r="66" spans="1:25" ht="12.75" customHeight="1">
      <c r="A66" s="136"/>
      <c r="B66" s="145"/>
      <c r="C66" s="21"/>
      <c r="D66" s="134"/>
      <c r="E66" s="134"/>
      <c r="F66" s="134"/>
      <c r="G66" s="57"/>
      <c r="H66" s="157"/>
      <c r="I66" s="22">
        <v>1.2</v>
      </c>
      <c r="J66" s="21" t="s">
        <v>15</v>
      </c>
      <c r="K66" s="22">
        <f t="shared" si="0"/>
        <v>0.9</v>
      </c>
      <c r="L66" s="21" t="s">
        <v>15</v>
      </c>
      <c r="N66" s="133"/>
      <c r="O66" s="133"/>
      <c r="P66" s="21"/>
      <c r="Q66" s="164"/>
      <c r="R66" s="164"/>
      <c r="S66" s="164"/>
      <c r="T66" s="57"/>
      <c r="U66" s="157"/>
      <c r="V66" s="22">
        <v>1.1</v>
      </c>
      <c r="W66" s="21" t="s">
        <v>15</v>
      </c>
      <c r="X66" s="22">
        <f t="shared" si="1"/>
        <v>0.83</v>
      </c>
      <c r="Y66" s="21" t="s">
        <v>15</v>
      </c>
    </row>
    <row r="67" spans="1:25" ht="12.75" customHeight="1">
      <c r="A67" s="133">
        <v>13</v>
      </c>
      <c r="B67" s="145" t="s">
        <v>39</v>
      </c>
      <c r="C67" s="102" t="s">
        <v>306</v>
      </c>
      <c r="D67" s="134" t="s">
        <v>308</v>
      </c>
      <c r="E67" s="134" t="s">
        <v>309</v>
      </c>
      <c r="F67" s="134" t="s">
        <v>310</v>
      </c>
      <c r="G67" s="57"/>
      <c r="H67" s="157" t="s">
        <v>86</v>
      </c>
      <c r="I67" s="12">
        <v>444</v>
      </c>
      <c r="J67" s="13" t="s">
        <v>14</v>
      </c>
      <c r="K67" s="12">
        <f>IF(I67="","",I67*0.75)</f>
        <v>333</v>
      </c>
      <c r="L67" s="13" t="s">
        <v>14</v>
      </c>
      <c r="M67" s="46"/>
      <c r="N67" s="133">
        <v>28</v>
      </c>
      <c r="O67" s="133" t="s">
        <v>40</v>
      </c>
      <c r="P67" s="115" t="s">
        <v>311</v>
      </c>
      <c r="Q67" s="164" t="s">
        <v>314</v>
      </c>
      <c r="R67" s="164" t="s">
        <v>315</v>
      </c>
      <c r="S67" s="164" t="s">
        <v>316</v>
      </c>
      <c r="T67" s="57"/>
      <c r="U67" s="157" t="s">
        <v>86</v>
      </c>
      <c r="V67" s="12">
        <v>415</v>
      </c>
      <c r="W67" s="13" t="s">
        <v>14</v>
      </c>
      <c r="X67" s="12">
        <f>IF(V67="","",V67*0.75)</f>
        <v>311.25</v>
      </c>
      <c r="Y67" s="13" t="s">
        <v>14</v>
      </c>
    </row>
    <row r="68" spans="1:25" ht="12.75" customHeight="1">
      <c r="A68" s="136"/>
      <c r="B68" s="145"/>
      <c r="C68" s="15" t="s">
        <v>307</v>
      </c>
      <c r="D68" s="134"/>
      <c r="E68" s="134"/>
      <c r="F68" s="134"/>
      <c r="G68" s="57"/>
      <c r="H68" s="157"/>
      <c r="I68" s="16">
        <v>13.3</v>
      </c>
      <c r="J68" s="15" t="s">
        <v>15</v>
      </c>
      <c r="K68" s="16">
        <f>IF(I68="","",ROUND(I68*0.75,2))</f>
        <v>9.98</v>
      </c>
      <c r="L68" s="15" t="s">
        <v>15</v>
      </c>
      <c r="N68" s="133"/>
      <c r="O68" s="133"/>
      <c r="P68" s="15" t="s">
        <v>312</v>
      </c>
      <c r="Q68" s="165"/>
      <c r="R68" s="165"/>
      <c r="S68" s="165"/>
      <c r="T68" s="58"/>
      <c r="U68" s="157"/>
      <c r="V68" s="16">
        <v>14.9</v>
      </c>
      <c r="W68" s="15" t="s">
        <v>15</v>
      </c>
      <c r="X68" s="16">
        <f>IF(V68="","",ROUND(V68*0.75,2))</f>
        <v>11.18</v>
      </c>
      <c r="Y68" s="15" t="s">
        <v>15</v>
      </c>
    </row>
    <row r="69" spans="1:25" ht="12.75" customHeight="1">
      <c r="A69" s="136"/>
      <c r="B69" s="145"/>
      <c r="C69" s="15" t="s">
        <v>55</v>
      </c>
      <c r="D69" s="134"/>
      <c r="E69" s="134"/>
      <c r="F69" s="134"/>
      <c r="G69" s="57"/>
      <c r="H69" s="157"/>
      <c r="I69" s="16">
        <v>12.5</v>
      </c>
      <c r="J69" s="15" t="s">
        <v>15</v>
      </c>
      <c r="K69" s="16">
        <f t="shared" si="0"/>
        <v>9.38</v>
      </c>
      <c r="L69" s="15" t="s">
        <v>15</v>
      </c>
      <c r="N69" s="133"/>
      <c r="O69" s="133"/>
      <c r="P69" s="15" t="s">
        <v>313</v>
      </c>
      <c r="Q69" s="165"/>
      <c r="R69" s="165"/>
      <c r="S69" s="165"/>
      <c r="T69" s="58"/>
      <c r="U69" s="157"/>
      <c r="V69" s="16">
        <v>12.2</v>
      </c>
      <c r="W69" s="15" t="s">
        <v>15</v>
      </c>
      <c r="X69" s="16">
        <f t="shared" si="1"/>
        <v>9.15</v>
      </c>
      <c r="Y69" s="15" t="s">
        <v>15</v>
      </c>
    </row>
    <row r="70" spans="1:25" ht="12.75" customHeight="1">
      <c r="A70" s="136"/>
      <c r="B70" s="145"/>
      <c r="C70" s="15"/>
      <c r="D70" s="134"/>
      <c r="E70" s="134"/>
      <c r="F70" s="134"/>
      <c r="G70" s="57"/>
      <c r="H70" s="157"/>
      <c r="I70" s="16">
        <v>68.7</v>
      </c>
      <c r="J70" s="15" t="s">
        <v>15</v>
      </c>
      <c r="K70" s="16">
        <f t="shared" si="0"/>
        <v>51.53</v>
      </c>
      <c r="L70" s="15" t="s">
        <v>15</v>
      </c>
      <c r="N70" s="133"/>
      <c r="O70" s="133"/>
      <c r="P70" s="15"/>
      <c r="Q70" s="165"/>
      <c r="R70" s="165"/>
      <c r="S70" s="165"/>
      <c r="T70" s="58"/>
      <c r="U70" s="157"/>
      <c r="V70" s="16">
        <v>59.8</v>
      </c>
      <c r="W70" s="15" t="s">
        <v>15</v>
      </c>
      <c r="X70" s="16">
        <f t="shared" si="1"/>
        <v>44.85</v>
      </c>
      <c r="Y70" s="15" t="s">
        <v>15</v>
      </c>
    </row>
    <row r="71" spans="1:25" ht="12.75" customHeight="1">
      <c r="A71" s="136"/>
      <c r="B71" s="145"/>
      <c r="C71" s="21"/>
      <c r="D71" s="134"/>
      <c r="E71" s="134"/>
      <c r="F71" s="134"/>
      <c r="G71" s="57"/>
      <c r="H71" s="157"/>
      <c r="I71" s="22">
        <v>1.1</v>
      </c>
      <c r="J71" s="21" t="s">
        <v>15</v>
      </c>
      <c r="K71" s="22">
        <f t="shared" si="0"/>
        <v>0.83</v>
      </c>
      <c r="L71" s="21" t="s">
        <v>15</v>
      </c>
      <c r="N71" s="151"/>
      <c r="O71" s="151"/>
      <c r="P71" s="15"/>
      <c r="Q71" s="166"/>
      <c r="R71" s="166"/>
      <c r="S71" s="166"/>
      <c r="T71" s="97"/>
      <c r="U71" s="159"/>
      <c r="V71" s="16">
        <v>1.5</v>
      </c>
      <c r="W71" s="15" t="s">
        <v>15</v>
      </c>
      <c r="X71" s="16">
        <f t="shared" si="1"/>
        <v>1.13</v>
      </c>
      <c r="Y71" s="15" t="s">
        <v>15</v>
      </c>
    </row>
    <row r="72" spans="1:25" ht="12.75" customHeight="1">
      <c r="A72" s="133">
        <v>14</v>
      </c>
      <c r="B72" s="145" t="s">
        <v>40</v>
      </c>
      <c r="C72" s="115" t="s">
        <v>311</v>
      </c>
      <c r="D72" s="134" t="s">
        <v>314</v>
      </c>
      <c r="E72" s="134" t="s">
        <v>315</v>
      </c>
      <c r="F72" s="134" t="s">
        <v>316</v>
      </c>
      <c r="G72" s="57"/>
      <c r="H72" s="157" t="s">
        <v>86</v>
      </c>
      <c r="I72" s="12">
        <v>415</v>
      </c>
      <c r="J72" s="13" t="s">
        <v>14</v>
      </c>
      <c r="K72" s="12">
        <f>IF(I72="","",I72*0.75)</f>
        <v>311.25</v>
      </c>
      <c r="L72" s="13" t="s">
        <v>14</v>
      </c>
      <c r="M72" s="46"/>
      <c r="N72" s="80"/>
      <c r="O72" s="80"/>
      <c r="P72" s="80"/>
      <c r="Q72" s="80"/>
      <c r="R72" s="80"/>
      <c r="S72" s="80"/>
      <c r="T72" s="80"/>
      <c r="U72" s="80"/>
      <c r="V72" s="80"/>
      <c r="W72" s="80"/>
      <c r="X72" s="80"/>
      <c r="Y72" s="80"/>
    </row>
    <row r="73" spans="1:25" ht="12.75" customHeight="1">
      <c r="A73" s="136"/>
      <c r="B73" s="145"/>
      <c r="C73" s="15" t="s">
        <v>312</v>
      </c>
      <c r="D73" s="137"/>
      <c r="E73" s="137"/>
      <c r="F73" s="137"/>
      <c r="G73" s="58"/>
      <c r="H73" s="160"/>
      <c r="I73" s="16">
        <v>14.9</v>
      </c>
      <c r="J73" s="15" t="s">
        <v>15</v>
      </c>
      <c r="K73" s="16">
        <f>IF(I73="","",ROUND(I73*0.75,2))</f>
        <v>11.18</v>
      </c>
      <c r="L73" s="15" t="s">
        <v>15</v>
      </c>
      <c r="N73" s="167" t="s">
        <v>31</v>
      </c>
      <c r="O73" s="167"/>
      <c r="P73" s="167"/>
      <c r="Q73" s="167"/>
      <c r="R73" s="167"/>
      <c r="S73" s="167"/>
      <c r="T73" s="167"/>
      <c r="U73" s="167"/>
      <c r="V73" s="167"/>
      <c r="W73" s="167"/>
      <c r="X73" s="84"/>
      <c r="Y73" s="84"/>
    </row>
    <row r="74" spans="1:25" ht="12.75" customHeight="1">
      <c r="A74" s="136"/>
      <c r="B74" s="145"/>
      <c r="C74" s="15" t="s">
        <v>313</v>
      </c>
      <c r="D74" s="137"/>
      <c r="E74" s="137"/>
      <c r="F74" s="137"/>
      <c r="G74" s="58"/>
      <c r="H74" s="160"/>
      <c r="I74" s="16">
        <v>12.2</v>
      </c>
      <c r="J74" s="15" t="s">
        <v>15</v>
      </c>
      <c r="K74" s="16">
        <f t="shared" si="0"/>
        <v>9.15</v>
      </c>
      <c r="L74" s="15" t="s">
        <v>15</v>
      </c>
      <c r="N74" s="167"/>
      <c r="O74" s="167"/>
      <c r="P74" s="167"/>
      <c r="Q74" s="167"/>
      <c r="R74" s="167"/>
      <c r="S74" s="167"/>
      <c r="T74" s="167"/>
      <c r="U74" s="167"/>
      <c r="V74" s="167"/>
      <c r="W74" s="167"/>
      <c r="X74" s="84"/>
      <c r="Y74" s="84"/>
    </row>
    <row r="75" spans="1:25" ht="12.75" customHeight="1">
      <c r="A75" s="136"/>
      <c r="B75" s="145"/>
      <c r="C75" s="15"/>
      <c r="D75" s="137"/>
      <c r="E75" s="137"/>
      <c r="F75" s="137"/>
      <c r="G75" s="58"/>
      <c r="H75" s="160"/>
      <c r="I75" s="16">
        <v>59.8</v>
      </c>
      <c r="J75" s="15" t="s">
        <v>15</v>
      </c>
      <c r="K75" s="16">
        <f t="shared" si="0"/>
        <v>44.85</v>
      </c>
      <c r="L75" s="15" t="s">
        <v>15</v>
      </c>
      <c r="N75" s="66" t="s">
        <v>32</v>
      </c>
      <c r="O75" s="29"/>
      <c r="P75" s="28"/>
      <c r="Q75" s="67"/>
      <c r="R75" s="67"/>
      <c r="S75" s="67"/>
      <c r="T75" s="67"/>
      <c r="U75" s="67"/>
      <c r="V75" s="34"/>
      <c r="W75" s="28"/>
      <c r="X75" s="84"/>
      <c r="Y75" s="84"/>
    </row>
    <row r="76" spans="1:25" ht="12.75" customHeight="1">
      <c r="A76" s="136"/>
      <c r="B76" s="145"/>
      <c r="C76" s="21"/>
      <c r="D76" s="137"/>
      <c r="E76" s="137"/>
      <c r="F76" s="137"/>
      <c r="G76" s="58"/>
      <c r="H76" s="160"/>
      <c r="I76" s="22">
        <v>1.5</v>
      </c>
      <c r="J76" s="21" t="s">
        <v>15</v>
      </c>
      <c r="K76" s="22">
        <f t="shared" si="0"/>
        <v>1.13</v>
      </c>
      <c r="L76" s="21" t="s">
        <v>15</v>
      </c>
      <c r="N76" s="46" t="s">
        <v>33</v>
      </c>
      <c r="O76" s="29"/>
      <c r="P76" s="28"/>
      <c r="Q76" s="67"/>
      <c r="R76" s="67"/>
      <c r="S76" s="67"/>
      <c r="T76" s="67"/>
      <c r="U76" s="67"/>
      <c r="V76" s="34"/>
      <c r="W76" s="28"/>
      <c r="X76" s="84"/>
      <c r="Y76" s="84"/>
    </row>
    <row r="77" spans="1:25" ht="12.75" customHeight="1">
      <c r="A77" s="133">
        <v>15</v>
      </c>
      <c r="B77" s="133" t="s">
        <v>34</v>
      </c>
      <c r="C77" s="106" t="s">
        <v>240</v>
      </c>
      <c r="D77" s="134" t="s">
        <v>243</v>
      </c>
      <c r="E77" s="134" t="s">
        <v>244</v>
      </c>
      <c r="F77" s="134" t="s">
        <v>245</v>
      </c>
      <c r="G77" s="57"/>
      <c r="H77" s="157" t="s">
        <v>86</v>
      </c>
      <c r="I77" s="12">
        <v>426</v>
      </c>
      <c r="J77" s="13" t="s">
        <v>14</v>
      </c>
      <c r="K77" s="12">
        <f>IF(I77="","",I77*0.75)</f>
        <v>319.5</v>
      </c>
      <c r="L77" s="13" t="s">
        <v>14</v>
      </c>
      <c r="M77" s="46"/>
      <c r="N77" s="46" t="s">
        <v>319</v>
      </c>
      <c r="O77" s="46"/>
      <c r="P77" s="46"/>
      <c r="Q77" s="46"/>
      <c r="R77" s="46"/>
      <c r="S77" s="46"/>
      <c r="T77" s="46"/>
      <c r="U77" s="46"/>
      <c r="V77" s="46"/>
      <c r="W77" s="46"/>
      <c r="X77" s="84"/>
      <c r="Y77" s="84"/>
    </row>
    <row r="78" spans="1:25" ht="12.75" customHeight="1">
      <c r="A78" s="133"/>
      <c r="B78" s="133"/>
      <c r="C78" s="15" t="s">
        <v>241</v>
      </c>
      <c r="D78" s="134"/>
      <c r="E78" s="134"/>
      <c r="F78" s="134"/>
      <c r="G78" s="57"/>
      <c r="H78" s="157"/>
      <c r="I78" s="16">
        <v>11.6</v>
      </c>
      <c r="J78" s="15" t="s">
        <v>15</v>
      </c>
      <c r="K78" s="16">
        <f>IF(I78="","",ROUND(I78*0.75,2))</f>
        <v>8.7</v>
      </c>
      <c r="L78" s="15" t="s">
        <v>15</v>
      </c>
      <c r="N78" s="47" t="s">
        <v>137</v>
      </c>
      <c r="O78" s="46"/>
      <c r="P78" s="46"/>
      <c r="Q78" s="46"/>
      <c r="R78" s="46"/>
      <c r="S78" s="46"/>
      <c r="T78" s="46"/>
      <c r="U78" s="46"/>
      <c r="V78" s="46"/>
      <c r="W78" s="46"/>
      <c r="X78" s="84"/>
      <c r="Y78" s="84"/>
    </row>
    <row r="79" spans="1:25" ht="12.75" customHeight="1">
      <c r="A79" s="133"/>
      <c r="B79" s="133"/>
      <c r="C79" s="15" t="s">
        <v>55</v>
      </c>
      <c r="D79" s="134"/>
      <c r="E79" s="134"/>
      <c r="F79" s="134"/>
      <c r="G79" s="57"/>
      <c r="H79" s="157"/>
      <c r="I79" s="16">
        <v>14.9</v>
      </c>
      <c r="J79" s="15" t="s">
        <v>15</v>
      </c>
      <c r="K79" s="16">
        <f>IF(I79="","",ROUND(I79*0.75,2))</f>
        <v>11.18</v>
      </c>
      <c r="L79" s="15" t="s">
        <v>15</v>
      </c>
      <c r="N79" s="84"/>
      <c r="O79" s="84"/>
      <c r="P79" s="84"/>
      <c r="Q79" s="84"/>
      <c r="R79" s="84"/>
      <c r="S79" s="84"/>
      <c r="T79" s="84"/>
      <c r="U79" s="84"/>
      <c r="V79" s="84"/>
      <c r="W79" s="84"/>
      <c r="X79" s="84"/>
      <c r="Y79" s="84"/>
    </row>
    <row r="80" spans="1:25" ht="12.75" customHeight="1">
      <c r="A80" s="151"/>
      <c r="B80" s="151"/>
      <c r="C80" s="15" t="s">
        <v>242</v>
      </c>
      <c r="D80" s="158"/>
      <c r="E80" s="158"/>
      <c r="F80" s="158"/>
      <c r="G80" s="59"/>
      <c r="H80" s="159"/>
      <c r="I80" s="16">
        <v>59.5</v>
      </c>
      <c r="J80" s="15" t="s">
        <v>15</v>
      </c>
      <c r="K80" s="16">
        <f>IF(I80="","",ROUND(I80*0.75,2))</f>
        <v>44.63</v>
      </c>
      <c r="L80" s="15" t="s">
        <v>15</v>
      </c>
      <c r="N80" s="84"/>
      <c r="O80" s="84"/>
      <c r="P80" s="84"/>
      <c r="Q80" s="84"/>
      <c r="R80" s="84"/>
      <c r="S80" s="84"/>
      <c r="T80" s="84"/>
      <c r="U80" s="84"/>
      <c r="V80" s="84"/>
      <c r="W80" s="84"/>
      <c r="X80" s="84"/>
      <c r="Y80" s="84"/>
    </row>
    <row r="81" spans="1:25" ht="12.75" customHeight="1">
      <c r="A81" s="151"/>
      <c r="B81" s="151"/>
      <c r="C81" s="15"/>
      <c r="D81" s="158"/>
      <c r="E81" s="158"/>
      <c r="F81" s="158"/>
      <c r="G81" s="59"/>
      <c r="H81" s="159"/>
      <c r="I81" s="22">
        <v>1.1</v>
      </c>
      <c r="J81" s="21" t="s">
        <v>15</v>
      </c>
      <c r="K81" s="22">
        <f>IF(I81="","",ROUND(I81*0.75,2))</f>
        <v>0.83</v>
      </c>
      <c r="L81" s="21" t="s">
        <v>15</v>
      </c>
      <c r="N81" s="84"/>
      <c r="O81" s="84"/>
      <c r="P81" s="84"/>
      <c r="Q81" s="84"/>
      <c r="R81" s="84"/>
      <c r="S81" s="84"/>
      <c r="T81" s="84"/>
      <c r="U81" s="84"/>
      <c r="V81" s="84"/>
      <c r="W81" s="84"/>
      <c r="X81" s="84"/>
      <c r="Y81" s="84"/>
    </row>
    <row r="82" spans="1:25" ht="12.75" customHeight="1">
      <c r="A82" s="133" t="s">
        <v>17</v>
      </c>
      <c r="B82" s="133"/>
      <c r="C82" s="26" t="s">
        <v>18</v>
      </c>
      <c r="D82" s="153" t="s">
        <v>19</v>
      </c>
      <c r="E82" s="154"/>
      <c r="F82" s="154"/>
      <c r="G82" s="154"/>
      <c r="H82" s="154"/>
      <c r="I82" s="155"/>
      <c r="J82" s="60"/>
      <c r="K82" s="4"/>
      <c r="L82" s="4"/>
      <c r="N82" s="84"/>
      <c r="O82" s="84"/>
      <c r="P82" s="84"/>
      <c r="Q82" s="84"/>
      <c r="R82" s="84"/>
      <c r="S82" s="84"/>
      <c r="T82" s="84"/>
      <c r="U82" s="84"/>
      <c r="V82" s="84"/>
      <c r="W82" s="84"/>
      <c r="X82" s="84"/>
      <c r="Y82" s="84"/>
    </row>
    <row r="83" spans="1:25" ht="12.75" customHeight="1">
      <c r="A83" s="133"/>
      <c r="B83" s="133"/>
      <c r="C83" s="26" t="s">
        <v>20</v>
      </c>
      <c r="D83" s="9" t="s">
        <v>21</v>
      </c>
      <c r="E83" s="9" t="s">
        <v>22</v>
      </c>
      <c r="F83" s="9" t="s">
        <v>23</v>
      </c>
      <c r="G83" s="9"/>
      <c r="H83" s="9" t="s">
        <v>24</v>
      </c>
      <c r="I83" s="19" t="s">
        <v>25</v>
      </c>
      <c r="J83" s="28"/>
      <c r="K83" s="29"/>
      <c r="L83" s="4"/>
      <c r="N83" s="84"/>
      <c r="O83" s="84"/>
      <c r="P83" s="84"/>
      <c r="Q83" s="84"/>
      <c r="R83" s="84"/>
      <c r="S83" s="84"/>
      <c r="T83" s="84"/>
      <c r="U83" s="84"/>
      <c r="V83" s="84"/>
      <c r="W83" s="84"/>
      <c r="X83" s="84"/>
      <c r="Y83" s="84"/>
    </row>
    <row r="84" spans="1:25" ht="12.75" customHeight="1">
      <c r="A84" s="27" t="s">
        <v>26</v>
      </c>
      <c r="B84" s="30" t="s">
        <v>27</v>
      </c>
      <c r="C84" s="31" t="s">
        <v>28</v>
      </c>
      <c r="D84" s="32">
        <f>10990/28</f>
        <v>392.5</v>
      </c>
      <c r="E84" s="33">
        <f>408/28</f>
        <v>14.571428571428571</v>
      </c>
      <c r="F84" s="33">
        <f>273.2/28</f>
        <v>9.757142857142856</v>
      </c>
      <c r="G84" s="33"/>
      <c r="H84" s="33">
        <f>1663.8/28</f>
        <v>59.42142857142857</v>
      </c>
      <c r="I84" s="33">
        <f>32.6/28</f>
        <v>1.1642857142857144</v>
      </c>
      <c r="J84" s="34"/>
      <c r="K84" s="35"/>
      <c r="L84" s="4"/>
      <c r="N84" s="84"/>
      <c r="O84" s="84"/>
      <c r="P84" s="84"/>
      <c r="Q84" s="84"/>
      <c r="R84" s="84"/>
      <c r="S84" s="84"/>
      <c r="T84" s="84"/>
      <c r="U84" s="84"/>
      <c r="V84" s="84"/>
      <c r="W84" s="84"/>
      <c r="X84" s="84"/>
      <c r="Y84" s="84"/>
    </row>
    <row r="85" spans="1:25" ht="12.75" customHeight="1">
      <c r="A85" s="27" t="s">
        <v>29</v>
      </c>
      <c r="B85" s="30" t="s">
        <v>27</v>
      </c>
      <c r="C85" s="31" t="s">
        <v>30</v>
      </c>
      <c r="D85" s="32">
        <f aca="true" t="shared" si="2" ref="D85:I85">+D84*0.75</f>
        <v>294.375</v>
      </c>
      <c r="E85" s="33">
        <f t="shared" si="2"/>
        <v>10.928571428571429</v>
      </c>
      <c r="F85" s="33">
        <f t="shared" si="2"/>
        <v>7.317857142857142</v>
      </c>
      <c r="G85" s="33">
        <f t="shared" si="2"/>
        <v>0</v>
      </c>
      <c r="H85" s="33">
        <f t="shared" si="2"/>
        <v>44.566071428571426</v>
      </c>
      <c r="I85" s="33">
        <f t="shared" si="2"/>
        <v>0.8732142857142857</v>
      </c>
      <c r="J85" s="34"/>
      <c r="K85" s="35"/>
      <c r="L85" s="4"/>
      <c r="N85" s="84"/>
      <c r="O85" s="84"/>
      <c r="P85" s="84"/>
      <c r="Q85" s="84"/>
      <c r="R85" s="84"/>
      <c r="S85" s="84"/>
      <c r="T85" s="84"/>
      <c r="U85" s="84"/>
      <c r="V85" s="84"/>
      <c r="W85" s="84"/>
      <c r="X85" s="84"/>
      <c r="Y85" s="84"/>
    </row>
    <row r="86" spans="1:25" ht="12.75" customHeight="1">
      <c r="A86" s="61"/>
      <c r="B86" s="62"/>
      <c r="C86" s="63"/>
      <c r="D86" s="64"/>
      <c r="E86" s="65"/>
      <c r="F86" s="65"/>
      <c r="G86" s="65"/>
      <c r="H86" s="65"/>
      <c r="I86" s="65"/>
      <c r="J86" s="34"/>
      <c r="K86" s="35"/>
      <c r="L86" s="4"/>
      <c r="N86" s="84"/>
      <c r="O86" s="84"/>
      <c r="P86" s="84"/>
      <c r="Q86" s="84"/>
      <c r="R86" s="84"/>
      <c r="S86" s="84"/>
      <c r="T86" s="84"/>
      <c r="U86" s="84"/>
      <c r="V86" s="84"/>
      <c r="W86" s="84"/>
      <c r="X86" s="84"/>
      <c r="Y86" s="84"/>
    </row>
    <row r="87" spans="24:26" ht="12.75" customHeight="1">
      <c r="X87" s="34"/>
      <c r="Y87" s="28"/>
      <c r="Z87" s="4"/>
    </row>
    <row r="88" spans="24:26" ht="12.75" customHeight="1">
      <c r="X88" s="34"/>
      <c r="Y88" s="28"/>
      <c r="Z88" s="4"/>
    </row>
    <row r="89" spans="24:26" ht="12.75" customHeight="1">
      <c r="X89" s="45"/>
      <c r="Y89" s="45"/>
      <c r="Z89" s="4"/>
    </row>
    <row r="90" spans="24:26" ht="12.75" customHeight="1">
      <c r="X90" s="45"/>
      <c r="Y90" s="45"/>
      <c r="Z90" s="4"/>
    </row>
    <row r="91" ht="13.5">
      <c r="X91" s="2"/>
    </row>
    <row r="92" ht="13.5">
      <c r="X92" s="2"/>
    </row>
    <row r="93" spans="18:22" ht="13.5">
      <c r="R93" s="3"/>
      <c r="V93" s="2"/>
    </row>
    <row r="94" spans="18:22" ht="13.5">
      <c r="R94" s="3"/>
      <c r="V94" s="2"/>
    </row>
  </sheetData>
  <sheetProtection/>
  <mergeCells count="191">
    <mergeCell ref="A72:A76"/>
    <mergeCell ref="A82:B83"/>
    <mergeCell ref="D82:I82"/>
    <mergeCell ref="A77:A81"/>
    <mergeCell ref="B77:B81"/>
    <mergeCell ref="D77:D81"/>
    <mergeCell ref="E77:E81"/>
    <mergeCell ref="F77:F81"/>
    <mergeCell ref="H77:H81"/>
    <mergeCell ref="B72:B76"/>
    <mergeCell ref="D72:D76"/>
    <mergeCell ref="E72:E76"/>
    <mergeCell ref="F72:F76"/>
    <mergeCell ref="H72:H76"/>
    <mergeCell ref="N67:N71"/>
    <mergeCell ref="H67:H71"/>
    <mergeCell ref="N73:W74"/>
    <mergeCell ref="O67:O71"/>
    <mergeCell ref="Q67:Q71"/>
    <mergeCell ref="R67:R71"/>
    <mergeCell ref="S67:S71"/>
    <mergeCell ref="U67:U71"/>
    <mergeCell ref="A67:A71"/>
    <mergeCell ref="B67:B71"/>
    <mergeCell ref="D67:D71"/>
    <mergeCell ref="E67:E71"/>
    <mergeCell ref="F67:F71"/>
    <mergeCell ref="N62:N66"/>
    <mergeCell ref="O62:O66"/>
    <mergeCell ref="Q62:Q66"/>
    <mergeCell ref="R62:R66"/>
    <mergeCell ref="S62:S66"/>
    <mergeCell ref="U62:U66"/>
    <mergeCell ref="A62:A66"/>
    <mergeCell ref="B62:B66"/>
    <mergeCell ref="D62:D66"/>
    <mergeCell ref="E62:E66"/>
    <mergeCell ref="F62:F66"/>
    <mergeCell ref="H62:H66"/>
    <mergeCell ref="N57:N61"/>
    <mergeCell ref="O57:O61"/>
    <mergeCell ref="Q57:Q61"/>
    <mergeCell ref="R57:R61"/>
    <mergeCell ref="S57:S61"/>
    <mergeCell ref="U57:U61"/>
    <mergeCell ref="A57:A61"/>
    <mergeCell ref="B57:B61"/>
    <mergeCell ref="D57:D61"/>
    <mergeCell ref="E57:E61"/>
    <mergeCell ref="F57:F61"/>
    <mergeCell ref="H57:H61"/>
    <mergeCell ref="N52:N56"/>
    <mergeCell ref="O52:O56"/>
    <mergeCell ref="Q52:Q56"/>
    <mergeCell ref="R52:R56"/>
    <mergeCell ref="S52:S56"/>
    <mergeCell ref="U52:U56"/>
    <mergeCell ref="A52:A56"/>
    <mergeCell ref="B52:B56"/>
    <mergeCell ref="D52:D56"/>
    <mergeCell ref="E52:E56"/>
    <mergeCell ref="F52:F56"/>
    <mergeCell ref="H52:H56"/>
    <mergeCell ref="N47:N51"/>
    <mergeCell ref="O47:O51"/>
    <mergeCell ref="Q47:Q51"/>
    <mergeCell ref="R47:R51"/>
    <mergeCell ref="S47:S51"/>
    <mergeCell ref="U47:U51"/>
    <mergeCell ref="A47:A51"/>
    <mergeCell ref="B47:B51"/>
    <mergeCell ref="D47:D51"/>
    <mergeCell ref="E47:E51"/>
    <mergeCell ref="F47:F51"/>
    <mergeCell ref="H47:H51"/>
    <mergeCell ref="N42:N46"/>
    <mergeCell ref="O42:O46"/>
    <mergeCell ref="Q42:Q46"/>
    <mergeCell ref="R42:R46"/>
    <mergeCell ref="S42:S46"/>
    <mergeCell ref="U42:U46"/>
    <mergeCell ref="A42:A46"/>
    <mergeCell ref="B42:B46"/>
    <mergeCell ref="D42:D46"/>
    <mergeCell ref="E42:E46"/>
    <mergeCell ref="F42:F46"/>
    <mergeCell ref="H42:H46"/>
    <mergeCell ref="N37:N41"/>
    <mergeCell ref="O37:O41"/>
    <mergeCell ref="Q37:Q41"/>
    <mergeCell ref="R37:R41"/>
    <mergeCell ref="S37:S41"/>
    <mergeCell ref="U37:U41"/>
    <mergeCell ref="A37:A41"/>
    <mergeCell ref="B37:B41"/>
    <mergeCell ref="D37:D41"/>
    <mergeCell ref="E37:E41"/>
    <mergeCell ref="F37:F41"/>
    <mergeCell ref="H37:H41"/>
    <mergeCell ref="N32:N36"/>
    <mergeCell ref="O32:O36"/>
    <mergeCell ref="Q32:Q36"/>
    <mergeCell ref="R32:R36"/>
    <mergeCell ref="S32:S36"/>
    <mergeCell ref="U32:U36"/>
    <mergeCell ref="A32:A36"/>
    <mergeCell ref="B32:B36"/>
    <mergeCell ref="D32:D36"/>
    <mergeCell ref="E32:E36"/>
    <mergeCell ref="F32:F36"/>
    <mergeCell ref="H32:H36"/>
    <mergeCell ref="N27:N31"/>
    <mergeCell ref="O27:O31"/>
    <mergeCell ref="Q27:Q31"/>
    <mergeCell ref="R27:R31"/>
    <mergeCell ref="S27:S31"/>
    <mergeCell ref="U27:U31"/>
    <mergeCell ref="A27:A31"/>
    <mergeCell ref="B27:B31"/>
    <mergeCell ref="D27:D31"/>
    <mergeCell ref="E27:E31"/>
    <mergeCell ref="F27:F31"/>
    <mergeCell ref="H27:H31"/>
    <mergeCell ref="N22:N26"/>
    <mergeCell ref="O22:O26"/>
    <mergeCell ref="Q22:Q26"/>
    <mergeCell ref="R22:R26"/>
    <mergeCell ref="S22:S26"/>
    <mergeCell ref="U22:U26"/>
    <mergeCell ref="A22:A26"/>
    <mergeCell ref="B22:B26"/>
    <mergeCell ref="D22:D26"/>
    <mergeCell ref="E22:E26"/>
    <mergeCell ref="F22:F26"/>
    <mergeCell ref="H22:H26"/>
    <mergeCell ref="N17:N21"/>
    <mergeCell ref="O17:O21"/>
    <mergeCell ref="Q17:Q21"/>
    <mergeCell ref="R17:R21"/>
    <mergeCell ref="S17:S21"/>
    <mergeCell ref="U17:U21"/>
    <mergeCell ref="A17:A21"/>
    <mergeCell ref="B17:B21"/>
    <mergeCell ref="D17:D21"/>
    <mergeCell ref="E17:E21"/>
    <mergeCell ref="F17:F21"/>
    <mergeCell ref="H17:H21"/>
    <mergeCell ref="N12:N16"/>
    <mergeCell ref="O12:O16"/>
    <mergeCell ref="Q12:Q16"/>
    <mergeCell ref="R12:R16"/>
    <mergeCell ref="S12:S16"/>
    <mergeCell ref="U12:U16"/>
    <mergeCell ref="A12:A16"/>
    <mergeCell ref="B12:B16"/>
    <mergeCell ref="D12:D16"/>
    <mergeCell ref="E12:E16"/>
    <mergeCell ref="F12:F16"/>
    <mergeCell ref="H12:H16"/>
    <mergeCell ref="N7:N11"/>
    <mergeCell ref="O7:O11"/>
    <mergeCell ref="Q7:Q11"/>
    <mergeCell ref="R7:R11"/>
    <mergeCell ref="S7:S11"/>
    <mergeCell ref="U7:U11"/>
    <mergeCell ref="A7:A11"/>
    <mergeCell ref="B7:B11"/>
    <mergeCell ref="D7:D11"/>
    <mergeCell ref="E7:E11"/>
    <mergeCell ref="F7:F11"/>
    <mergeCell ref="H7:H11"/>
    <mergeCell ref="N2:N6"/>
    <mergeCell ref="O2:O6"/>
    <mergeCell ref="P2:P6"/>
    <mergeCell ref="Q2:S2"/>
    <mergeCell ref="V2:V6"/>
    <mergeCell ref="X2:X6"/>
    <mergeCell ref="Q3:Q6"/>
    <mergeCell ref="R3:R6"/>
    <mergeCell ref="S3:T6"/>
    <mergeCell ref="U3:U6"/>
    <mergeCell ref="A2:A6"/>
    <mergeCell ref="B2:B6"/>
    <mergeCell ref="C2:C6"/>
    <mergeCell ref="D2:F2"/>
    <mergeCell ref="I2:I6"/>
    <mergeCell ref="K2:K6"/>
    <mergeCell ref="D3:D6"/>
    <mergeCell ref="E3:E6"/>
    <mergeCell ref="F3:G6"/>
    <mergeCell ref="H3:H6"/>
  </mergeCells>
  <printOptions horizontalCentered="1" verticalCentered="1"/>
  <pageMargins left="0.3937007874015748" right="0.3937007874015748" top="0.3937007874015748" bottom="0.3937007874015748" header="0" footer="0"/>
  <pageSetup fitToHeight="1" fitToWidth="1" horizontalDpi="600" verticalDpi="600" orientation="landscape" paperSize="12" scale="6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0"/>
  <sheetViews>
    <sheetView tabSelected="1" zoomScale="145" zoomScaleNormal="145" workbookViewId="0" topLeftCell="A1">
      <selection activeCell="C2" sqref="C2:D4"/>
    </sheetView>
  </sheetViews>
  <sheetFormatPr defaultColWidth="9.140625" defaultRowHeight="15"/>
  <cols>
    <col min="1" max="1" width="4.421875" style="70" bestFit="1" customWidth="1"/>
    <col min="2" max="2" width="3.421875" style="69" bestFit="1" customWidth="1"/>
    <col min="3" max="8" width="17.57421875" style="69" customWidth="1"/>
    <col min="9" max="9" width="4.421875" style="70" bestFit="1" customWidth="1"/>
    <col min="10" max="10" width="3.421875" style="69" bestFit="1" customWidth="1"/>
    <col min="11" max="16" width="17.57421875" style="69" customWidth="1"/>
    <col min="17" max="16384" width="9.00390625" style="69" customWidth="1"/>
  </cols>
  <sheetData>
    <row r="1" spans="1:9" ht="65.25" customHeight="1">
      <c r="A1" s="68"/>
      <c r="I1" s="68"/>
    </row>
    <row r="2" spans="1:16" s="70" customFormat="1" ht="21.75" customHeight="1">
      <c r="A2" s="177" t="s">
        <v>320</v>
      </c>
      <c r="B2" s="168" t="s">
        <v>321</v>
      </c>
      <c r="C2" s="169" t="s">
        <v>322</v>
      </c>
      <c r="D2" s="178"/>
      <c r="E2" s="169" t="s">
        <v>323</v>
      </c>
      <c r="F2" s="178"/>
      <c r="G2" s="169" t="s">
        <v>324</v>
      </c>
      <c r="H2" s="178"/>
      <c r="I2" s="177" t="s">
        <v>320</v>
      </c>
      <c r="J2" s="168" t="s">
        <v>321</v>
      </c>
      <c r="K2" s="169" t="s">
        <v>322</v>
      </c>
      <c r="L2" s="169"/>
      <c r="M2" s="169" t="s">
        <v>323</v>
      </c>
      <c r="N2" s="169"/>
      <c r="O2" s="169" t="s">
        <v>324</v>
      </c>
      <c r="P2" s="169"/>
    </row>
    <row r="3" spans="1:16" s="70" customFormat="1" ht="13.5" customHeight="1">
      <c r="A3" s="177"/>
      <c r="B3" s="168"/>
      <c r="C3" s="178"/>
      <c r="D3" s="178"/>
      <c r="E3" s="178"/>
      <c r="F3" s="178"/>
      <c r="G3" s="178"/>
      <c r="H3" s="178"/>
      <c r="I3" s="177"/>
      <c r="J3" s="168"/>
      <c r="K3" s="169"/>
      <c r="L3" s="169"/>
      <c r="M3" s="169"/>
      <c r="N3" s="169"/>
      <c r="O3" s="169"/>
      <c r="P3" s="169"/>
    </row>
    <row r="4" spans="1:16" s="70" customFormat="1" ht="18.75" customHeight="1">
      <c r="A4" s="177"/>
      <c r="B4" s="168"/>
      <c r="C4" s="178"/>
      <c r="D4" s="178"/>
      <c r="E4" s="178"/>
      <c r="F4" s="178"/>
      <c r="G4" s="178"/>
      <c r="H4" s="178"/>
      <c r="I4" s="177"/>
      <c r="J4" s="168"/>
      <c r="K4" s="169"/>
      <c r="L4" s="169"/>
      <c r="M4" s="169"/>
      <c r="N4" s="169"/>
      <c r="O4" s="169"/>
      <c r="P4" s="169"/>
    </row>
    <row r="5" spans="1:16" s="70" customFormat="1" ht="15.75" customHeight="1">
      <c r="A5" s="177"/>
      <c r="B5" s="168"/>
      <c r="C5" s="71" t="s">
        <v>325</v>
      </c>
      <c r="D5" s="71" t="s">
        <v>326</v>
      </c>
      <c r="E5" s="71" t="s">
        <v>325</v>
      </c>
      <c r="F5" s="71" t="s">
        <v>326</v>
      </c>
      <c r="G5" s="71" t="s">
        <v>325</v>
      </c>
      <c r="H5" s="71" t="s">
        <v>326</v>
      </c>
      <c r="I5" s="177"/>
      <c r="J5" s="168"/>
      <c r="K5" s="71" t="s">
        <v>325</v>
      </c>
      <c r="L5" s="71" t="s">
        <v>326</v>
      </c>
      <c r="M5" s="71" t="s">
        <v>325</v>
      </c>
      <c r="N5" s="71" t="s">
        <v>326</v>
      </c>
      <c r="O5" s="71" t="s">
        <v>325</v>
      </c>
      <c r="P5" s="71" t="s">
        <v>326</v>
      </c>
    </row>
    <row r="6" spans="1:16" s="70" customFormat="1" ht="13.5" customHeight="1">
      <c r="A6" s="170">
        <v>1</v>
      </c>
      <c r="B6" s="171" t="s">
        <v>34</v>
      </c>
      <c r="C6" s="116" t="s">
        <v>327</v>
      </c>
      <c r="D6" s="116" t="s">
        <v>367</v>
      </c>
      <c r="E6" s="116" t="s">
        <v>353</v>
      </c>
      <c r="F6" s="117" t="s">
        <v>353</v>
      </c>
      <c r="G6" s="116" t="s">
        <v>353</v>
      </c>
      <c r="H6" s="117" t="s">
        <v>353</v>
      </c>
      <c r="I6" s="174">
        <v>16</v>
      </c>
      <c r="J6" s="171" t="s">
        <v>35</v>
      </c>
      <c r="K6" s="118" t="s">
        <v>372</v>
      </c>
      <c r="L6" s="118" t="s">
        <v>373</v>
      </c>
      <c r="M6" s="118" t="s">
        <v>374</v>
      </c>
      <c r="N6" s="119" t="s">
        <v>353</v>
      </c>
      <c r="O6" s="118" t="s">
        <v>374</v>
      </c>
      <c r="P6" s="116" t="s">
        <v>353</v>
      </c>
    </row>
    <row r="7" spans="1:16" ht="13.5">
      <c r="A7" s="170"/>
      <c r="B7" s="172"/>
      <c r="C7" s="118" t="s">
        <v>330</v>
      </c>
      <c r="D7" s="118" t="s">
        <v>368</v>
      </c>
      <c r="E7" s="118" t="s">
        <v>369</v>
      </c>
      <c r="F7" s="119" t="s">
        <v>370</v>
      </c>
      <c r="G7" s="118" t="s">
        <v>369</v>
      </c>
      <c r="H7" s="119" t="s">
        <v>370</v>
      </c>
      <c r="I7" s="175"/>
      <c r="J7" s="172"/>
      <c r="K7" s="118" t="s">
        <v>330</v>
      </c>
      <c r="L7" s="118" t="s">
        <v>375</v>
      </c>
      <c r="M7" s="118" t="s">
        <v>376</v>
      </c>
      <c r="N7" s="119" t="s">
        <v>377</v>
      </c>
      <c r="O7" s="118" t="s">
        <v>376</v>
      </c>
      <c r="P7" s="118" t="s">
        <v>378</v>
      </c>
    </row>
    <row r="8" spans="1:16" ht="13.5">
      <c r="A8" s="170"/>
      <c r="B8" s="172"/>
      <c r="C8" s="118" t="s">
        <v>328</v>
      </c>
      <c r="D8" s="118" t="s">
        <v>481</v>
      </c>
      <c r="E8" s="118" t="s">
        <v>446</v>
      </c>
      <c r="F8" s="119" t="s">
        <v>447</v>
      </c>
      <c r="G8" s="118" t="s">
        <v>446</v>
      </c>
      <c r="H8" s="119" t="s">
        <v>447</v>
      </c>
      <c r="I8" s="175"/>
      <c r="J8" s="172"/>
      <c r="K8" s="118" t="s">
        <v>336</v>
      </c>
      <c r="L8" s="118" t="s">
        <v>331</v>
      </c>
      <c r="M8" s="118" t="s">
        <v>508</v>
      </c>
      <c r="N8" s="119" t="s">
        <v>448</v>
      </c>
      <c r="O8" s="118" t="s">
        <v>508</v>
      </c>
      <c r="P8" s="118" t="s">
        <v>448</v>
      </c>
    </row>
    <row r="9" spans="1:16" ht="13.5">
      <c r="A9" s="170"/>
      <c r="B9" s="173"/>
      <c r="C9" s="120" t="s">
        <v>329</v>
      </c>
      <c r="D9" s="120" t="s">
        <v>371</v>
      </c>
      <c r="E9" s="120"/>
      <c r="F9" s="121" t="s">
        <v>354</v>
      </c>
      <c r="G9" s="120"/>
      <c r="H9" s="121" t="s">
        <v>354</v>
      </c>
      <c r="I9" s="176"/>
      <c r="J9" s="173"/>
      <c r="K9" s="118" t="s">
        <v>512</v>
      </c>
      <c r="L9" s="118" t="s">
        <v>338</v>
      </c>
      <c r="M9" s="118" t="s">
        <v>509</v>
      </c>
      <c r="N9" s="119" t="s">
        <v>254</v>
      </c>
      <c r="O9" s="118" t="s">
        <v>509</v>
      </c>
      <c r="P9" s="118" t="s">
        <v>254</v>
      </c>
    </row>
    <row r="10" spans="1:16" ht="13.5" customHeight="1">
      <c r="A10" s="179">
        <v>2</v>
      </c>
      <c r="B10" s="182" t="s">
        <v>35</v>
      </c>
      <c r="C10" s="118" t="s">
        <v>372</v>
      </c>
      <c r="D10" s="118" t="s">
        <v>373</v>
      </c>
      <c r="E10" s="118" t="s">
        <v>374</v>
      </c>
      <c r="F10" s="119" t="s">
        <v>353</v>
      </c>
      <c r="G10" s="118" t="s">
        <v>374</v>
      </c>
      <c r="H10" s="119" t="s">
        <v>353</v>
      </c>
      <c r="I10" s="184">
        <v>17</v>
      </c>
      <c r="J10" s="182" t="s">
        <v>36</v>
      </c>
      <c r="K10" s="116" t="s">
        <v>408</v>
      </c>
      <c r="L10" s="116" t="s">
        <v>382</v>
      </c>
      <c r="M10" s="116" t="s">
        <v>353</v>
      </c>
      <c r="N10" s="117" t="s">
        <v>374</v>
      </c>
      <c r="O10" s="116" t="s">
        <v>353</v>
      </c>
      <c r="P10" s="116" t="s">
        <v>374</v>
      </c>
    </row>
    <row r="11" spans="1:16" ht="13.5">
      <c r="A11" s="180"/>
      <c r="B11" s="172"/>
      <c r="C11" s="118" t="s">
        <v>335</v>
      </c>
      <c r="D11" s="118" t="s">
        <v>375</v>
      </c>
      <c r="E11" s="118" t="s">
        <v>376</v>
      </c>
      <c r="F11" s="119" t="s">
        <v>377</v>
      </c>
      <c r="G11" s="118" t="s">
        <v>376</v>
      </c>
      <c r="H11" s="119" t="s">
        <v>378</v>
      </c>
      <c r="I11" s="175"/>
      <c r="J11" s="172"/>
      <c r="K11" s="118" t="s">
        <v>384</v>
      </c>
      <c r="L11" s="118" t="s">
        <v>482</v>
      </c>
      <c r="M11" s="118" t="s">
        <v>385</v>
      </c>
      <c r="N11" s="119" t="s">
        <v>386</v>
      </c>
      <c r="O11" s="118" t="s">
        <v>385</v>
      </c>
      <c r="P11" s="118" t="s">
        <v>386</v>
      </c>
    </row>
    <row r="12" spans="1:16" ht="13.5">
      <c r="A12" s="180"/>
      <c r="B12" s="172"/>
      <c r="C12" s="118" t="s">
        <v>330</v>
      </c>
      <c r="D12" s="118" t="s">
        <v>331</v>
      </c>
      <c r="E12" s="118" t="s">
        <v>379</v>
      </c>
      <c r="F12" s="119" t="s">
        <v>448</v>
      </c>
      <c r="G12" s="118" t="s">
        <v>379</v>
      </c>
      <c r="H12" s="119" t="s">
        <v>448</v>
      </c>
      <c r="I12" s="175"/>
      <c r="J12" s="172"/>
      <c r="K12" s="118" t="s">
        <v>387</v>
      </c>
      <c r="L12" s="118" t="s">
        <v>330</v>
      </c>
      <c r="M12" s="118" t="s">
        <v>449</v>
      </c>
      <c r="N12" s="119" t="s">
        <v>380</v>
      </c>
      <c r="O12" s="118" t="s">
        <v>449</v>
      </c>
      <c r="P12" s="118" t="s">
        <v>380</v>
      </c>
    </row>
    <row r="13" spans="1:16" ht="13.5">
      <c r="A13" s="181"/>
      <c r="B13" s="183"/>
      <c r="C13" s="118" t="s">
        <v>336</v>
      </c>
      <c r="D13" s="118" t="s">
        <v>338</v>
      </c>
      <c r="E13" s="118" t="s">
        <v>381</v>
      </c>
      <c r="F13" s="119" t="s">
        <v>254</v>
      </c>
      <c r="G13" s="118" t="s">
        <v>381</v>
      </c>
      <c r="H13" s="119" t="s">
        <v>254</v>
      </c>
      <c r="I13" s="185"/>
      <c r="J13" s="183"/>
      <c r="K13" s="120" t="s">
        <v>388</v>
      </c>
      <c r="L13" s="120" t="s">
        <v>389</v>
      </c>
      <c r="M13" s="120" t="s">
        <v>437</v>
      </c>
      <c r="N13" s="121" t="s">
        <v>390</v>
      </c>
      <c r="O13" s="120" t="s">
        <v>437</v>
      </c>
      <c r="P13" s="120" t="s">
        <v>390</v>
      </c>
    </row>
    <row r="14" spans="1:16" ht="13.5" customHeight="1">
      <c r="A14" s="170">
        <v>3</v>
      </c>
      <c r="B14" s="171" t="s">
        <v>36</v>
      </c>
      <c r="C14" s="116" t="s">
        <v>408</v>
      </c>
      <c r="D14" s="116" t="s">
        <v>382</v>
      </c>
      <c r="E14" s="116" t="s">
        <v>353</v>
      </c>
      <c r="F14" s="117" t="s">
        <v>374</v>
      </c>
      <c r="G14" s="116" t="s">
        <v>353</v>
      </c>
      <c r="H14" s="117" t="s">
        <v>383</v>
      </c>
      <c r="I14" s="174">
        <v>18</v>
      </c>
      <c r="J14" s="171" t="s">
        <v>37</v>
      </c>
      <c r="K14" s="118" t="s">
        <v>391</v>
      </c>
      <c r="L14" s="118" t="s">
        <v>392</v>
      </c>
      <c r="M14" s="118" t="s">
        <v>374</v>
      </c>
      <c r="N14" s="119" t="s">
        <v>353</v>
      </c>
      <c r="O14" s="118" t="s">
        <v>374</v>
      </c>
      <c r="P14" s="118" t="s">
        <v>353</v>
      </c>
    </row>
    <row r="15" spans="1:16" ht="13.5">
      <c r="A15" s="170"/>
      <c r="B15" s="172"/>
      <c r="C15" s="118" t="s">
        <v>384</v>
      </c>
      <c r="D15" s="118" t="s">
        <v>482</v>
      </c>
      <c r="E15" s="118" t="s">
        <v>385</v>
      </c>
      <c r="F15" s="119" t="s">
        <v>386</v>
      </c>
      <c r="G15" s="118" t="s">
        <v>385</v>
      </c>
      <c r="H15" s="119" t="s">
        <v>386</v>
      </c>
      <c r="I15" s="175"/>
      <c r="J15" s="172"/>
      <c r="K15" s="118" t="s">
        <v>339</v>
      </c>
      <c r="L15" s="118" t="s">
        <v>484</v>
      </c>
      <c r="M15" s="118" t="s">
        <v>393</v>
      </c>
      <c r="N15" s="119" t="s">
        <v>451</v>
      </c>
      <c r="O15" s="118" t="s">
        <v>393</v>
      </c>
      <c r="P15" s="118" t="s">
        <v>451</v>
      </c>
    </row>
    <row r="16" spans="1:16" ht="13.5">
      <c r="A16" s="170"/>
      <c r="B16" s="172"/>
      <c r="C16" s="118" t="s">
        <v>387</v>
      </c>
      <c r="D16" s="118" t="s">
        <v>330</v>
      </c>
      <c r="E16" s="118" t="s">
        <v>449</v>
      </c>
      <c r="F16" s="119" t="s">
        <v>380</v>
      </c>
      <c r="G16" s="118" t="s">
        <v>449</v>
      </c>
      <c r="H16" s="119" t="s">
        <v>380</v>
      </c>
      <c r="I16" s="175"/>
      <c r="J16" s="172"/>
      <c r="K16" s="118" t="s">
        <v>332</v>
      </c>
      <c r="L16" s="118" t="s">
        <v>483</v>
      </c>
      <c r="M16" s="118" t="s">
        <v>394</v>
      </c>
      <c r="N16" s="119" t="s">
        <v>478</v>
      </c>
      <c r="O16" s="118" t="s">
        <v>394</v>
      </c>
      <c r="P16" s="118" t="s">
        <v>430</v>
      </c>
    </row>
    <row r="17" spans="1:16" ht="13.5">
      <c r="A17" s="170"/>
      <c r="B17" s="173"/>
      <c r="C17" s="120" t="s">
        <v>388</v>
      </c>
      <c r="D17" s="120" t="s">
        <v>389</v>
      </c>
      <c r="E17" s="120" t="s">
        <v>437</v>
      </c>
      <c r="F17" s="121" t="s">
        <v>390</v>
      </c>
      <c r="G17" s="120" t="s">
        <v>450</v>
      </c>
      <c r="H17" s="121" t="s">
        <v>390</v>
      </c>
      <c r="I17" s="176"/>
      <c r="J17" s="173"/>
      <c r="K17" s="118" t="s">
        <v>340</v>
      </c>
      <c r="L17" s="118" t="s">
        <v>395</v>
      </c>
      <c r="M17" s="118" t="s">
        <v>396</v>
      </c>
      <c r="N17" s="119" t="s">
        <v>359</v>
      </c>
      <c r="O17" s="118" t="s">
        <v>396</v>
      </c>
      <c r="P17" s="118" t="s">
        <v>359</v>
      </c>
    </row>
    <row r="18" spans="1:16" ht="13.5" customHeight="1">
      <c r="A18" s="179">
        <v>4</v>
      </c>
      <c r="B18" s="182" t="s">
        <v>37</v>
      </c>
      <c r="C18" s="118" t="s">
        <v>391</v>
      </c>
      <c r="D18" s="118" t="s">
        <v>392</v>
      </c>
      <c r="E18" s="118" t="s">
        <v>374</v>
      </c>
      <c r="F18" s="119" t="s">
        <v>353</v>
      </c>
      <c r="G18" s="118" t="s">
        <v>383</v>
      </c>
      <c r="H18" s="119" t="s">
        <v>353</v>
      </c>
      <c r="I18" s="184">
        <v>19</v>
      </c>
      <c r="J18" s="182" t="s">
        <v>38</v>
      </c>
      <c r="K18" s="116" t="s">
        <v>398</v>
      </c>
      <c r="L18" s="116" t="s">
        <v>344</v>
      </c>
      <c r="M18" s="116" t="s">
        <v>353</v>
      </c>
      <c r="N18" s="117" t="s">
        <v>353</v>
      </c>
      <c r="O18" s="116" t="s">
        <v>353</v>
      </c>
      <c r="P18" s="116" t="s">
        <v>353</v>
      </c>
    </row>
    <row r="19" spans="1:16" ht="13.5">
      <c r="A19" s="170"/>
      <c r="B19" s="172"/>
      <c r="C19" s="118" t="s">
        <v>339</v>
      </c>
      <c r="D19" s="118" t="s">
        <v>484</v>
      </c>
      <c r="E19" s="118" t="s">
        <v>393</v>
      </c>
      <c r="F19" s="119" t="s">
        <v>451</v>
      </c>
      <c r="G19" s="118" t="s">
        <v>393</v>
      </c>
      <c r="H19" s="119" t="s">
        <v>451</v>
      </c>
      <c r="I19" s="175"/>
      <c r="J19" s="172"/>
      <c r="K19" s="118" t="s">
        <v>330</v>
      </c>
      <c r="L19" s="118" t="s">
        <v>345</v>
      </c>
      <c r="M19" s="118" t="s">
        <v>401</v>
      </c>
      <c r="N19" s="119" t="s">
        <v>393</v>
      </c>
      <c r="O19" s="118" t="s">
        <v>401</v>
      </c>
      <c r="P19" s="118" t="s">
        <v>402</v>
      </c>
    </row>
    <row r="20" spans="1:16" ht="13.5">
      <c r="A20" s="170"/>
      <c r="B20" s="172"/>
      <c r="C20" s="118" t="s">
        <v>332</v>
      </c>
      <c r="D20" s="118" t="s">
        <v>483</v>
      </c>
      <c r="E20" s="118" t="s">
        <v>394</v>
      </c>
      <c r="F20" s="119" t="s">
        <v>478</v>
      </c>
      <c r="G20" s="118" t="s">
        <v>394</v>
      </c>
      <c r="H20" s="119" t="s">
        <v>430</v>
      </c>
      <c r="I20" s="175"/>
      <c r="J20" s="172"/>
      <c r="K20" s="118" t="s">
        <v>485</v>
      </c>
      <c r="L20" s="118" t="s">
        <v>403</v>
      </c>
      <c r="M20" s="118" t="s">
        <v>404</v>
      </c>
      <c r="N20" s="119" t="s">
        <v>405</v>
      </c>
      <c r="O20" s="118" t="s">
        <v>404</v>
      </c>
      <c r="P20" s="118" t="s">
        <v>405</v>
      </c>
    </row>
    <row r="21" spans="1:16" ht="13.5">
      <c r="A21" s="186"/>
      <c r="B21" s="183"/>
      <c r="C21" s="118" t="s">
        <v>340</v>
      </c>
      <c r="D21" s="118" t="s">
        <v>395</v>
      </c>
      <c r="E21" s="118" t="s">
        <v>396</v>
      </c>
      <c r="F21" s="119" t="s">
        <v>359</v>
      </c>
      <c r="G21" s="118" t="s">
        <v>396</v>
      </c>
      <c r="H21" s="119" t="s">
        <v>397</v>
      </c>
      <c r="I21" s="185"/>
      <c r="J21" s="183"/>
      <c r="K21" s="120" t="s">
        <v>406</v>
      </c>
      <c r="L21" s="120" t="s">
        <v>407</v>
      </c>
      <c r="M21" s="120" t="s">
        <v>360</v>
      </c>
      <c r="N21" s="121" t="s">
        <v>254</v>
      </c>
      <c r="O21" s="120" t="s">
        <v>360</v>
      </c>
      <c r="P21" s="120" t="s">
        <v>254</v>
      </c>
    </row>
    <row r="22" spans="1:16" ht="13.5" customHeight="1">
      <c r="A22" s="170">
        <v>5</v>
      </c>
      <c r="B22" s="171" t="s">
        <v>38</v>
      </c>
      <c r="C22" s="116" t="s">
        <v>398</v>
      </c>
      <c r="D22" s="116" t="s">
        <v>399</v>
      </c>
      <c r="E22" s="116" t="s">
        <v>353</v>
      </c>
      <c r="F22" s="117" t="s">
        <v>353</v>
      </c>
      <c r="G22" s="116" t="s">
        <v>353</v>
      </c>
      <c r="H22" s="117" t="s">
        <v>353</v>
      </c>
      <c r="I22" s="174">
        <v>20</v>
      </c>
      <c r="J22" s="171" t="s">
        <v>39</v>
      </c>
      <c r="K22" s="118" t="s">
        <v>408</v>
      </c>
      <c r="L22" s="118" t="s">
        <v>348</v>
      </c>
      <c r="M22" s="118" t="s">
        <v>353</v>
      </c>
      <c r="N22" s="119" t="s">
        <v>353</v>
      </c>
      <c r="O22" s="118" t="s">
        <v>353</v>
      </c>
      <c r="P22" s="118" t="s">
        <v>353</v>
      </c>
    </row>
    <row r="23" spans="1:16" ht="13.5">
      <c r="A23" s="170"/>
      <c r="B23" s="172"/>
      <c r="C23" s="118" t="s">
        <v>330</v>
      </c>
      <c r="D23" s="118" t="s">
        <v>400</v>
      </c>
      <c r="E23" s="118" t="s">
        <v>401</v>
      </c>
      <c r="F23" s="119" t="s">
        <v>393</v>
      </c>
      <c r="G23" s="118" t="s">
        <v>401</v>
      </c>
      <c r="H23" s="119" t="s">
        <v>402</v>
      </c>
      <c r="I23" s="175"/>
      <c r="J23" s="172"/>
      <c r="K23" s="118" t="s">
        <v>409</v>
      </c>
      <c r="L23" s="118" t="s">
        <v>410</v>
      </c>
      <c r="M23" s="118" t="s">
        <v>393</v>
      </c>
      <c r="N23" s="119" t="s">
        <v>453</v>
      </c>
      <c r="O23" s="118" t="s">
        <v>393</v>
      </c>
      <c r="P23" s="118" t="s">
        <v>453</v>
      </c>
    </row>
    <row r="24" spans="1:16" ht="13.5">
      <c r="A24" s="170"/>
      <c r="B24" s="172"/>
      <c r="C24" s="118" t="s">
        <v>485</v>
      </c>
      <c r="D24" s="118" t="s">
        <v>403</v>
      </c>
      <c r="E24" s="118" t="s">
        <v>404</v>
      </c>
      <c r="F24" s="119" t="s">
        <v>405</v>
      </c>
      <c r="G24" s="118" t="s">
        <v>404</v>
      </c>
      <c r="H24" s="119" t="s">
        <v>405</v>
      </c>
      <c r="I24" s="175"/>
      <c r="J24" s="172"/>
      <c r="K24" s="118" t="s">
        <v>425</v>
      </c>
      <c r="L24" s="118" t="s">
        <v>331</v>
      </c>
      <c r="M24" s="118" t="s">
        <v>452</v>
      </c>
      <c r="N24" s="119" t="s">
        <v>454</v>
      </c>
      <c r="O24" s="118" t="s">
        <v>452</v>
      </c>
      <c r="P24" s="118" t="s">
        <v>454</v>
      </c>
    </row>
    <row r="25" spans="1:16" ht="13.5">
      <c r="A25" s="170"/>
      <c r="B25" s="173"/>
      <c r="C25" s="120" t="s">
        <v>406</v>
      </c>
      <c r="D25" s="120" t="s">
        <v>407</v>
      </c>
      <c r="E25" s="120" t="s">
        <v>360</v>
      </c>
      <c r="F25" s="121" t="s">
        <v>254</v>
      </c>
      <c r="G25" s="120" t="s">
        <v>360</v>
      </c>
      <c r="H25" s="121" t="s">
        <v>254</v>
      </c>
      <c r="I25" s="176"/>
      <c r="J25" s="173"/>
      <c r="K25" s="118" t="s">
        <v>486</v>
      </c>
      <c r="L25" s="118" t="s">
        <v>388</v>
      </c>
      <c r="M25" s="118" t="s">
        <v>254</v>
      </c>
      <c r="N25" s="119" t="s">
        <v>356</v>
      </c>
      <c r="O25" s="118" t="s">
        <v>254</v>
      </c>
      <c r="P25" s="118" t="s">
        <v>356</v>
      </c>
    </row>
    <row r="26" spans="1:16" ht="13.5" customHeight="1">
      <c r="A26" s="179">
        <v>6</v>
      </c>
      <c r="B26" s="182" t="s">
        <v>39</v>
      </c>
      <c r="C26" s="118" t="s">
        <v>408</v>
      </c>
      <c r="D26" s="118" t="s">
        <v>348</v>
      </c>
      <c r="E26" s="118" t="s">
        <v>353</v>
      </c>
      <c r="F26" s="119" t="s">
        <v>353</v>
      </c>
      <c r="G26" s="118" t="s">
        <v>353</v>
      </c>
      <c r="H26" s="119" t="s">
        <v>353</v>
      </c>
      <c r="I26" s="184">
        <v>21</v>
      </c>
      <c r="J26" s="182" t="s">
        <v>40</v>
      </c>
      <c r="K26" s="116" t="s">
        <v>487</v>
      </c>
      <c r="L26" s="116" t="s">
        <v>346</v>
      </c>
      <c r="M26" s="116" t="s">
        <v>353</v>
      </c>
      <c r="N26" s="117" t="s">
        <v>353</v>
      </c>
      <c r="O26" s="116" t="s">
        <v>353</v>
      </c>
      <c r="P26" s="116" t="s">
        <v>353</v>
      </c>
    </row>
    <row r="27" spans="1:16" ht="13.5">
      <c r="A27" s="170"/>
      <c r="B27" s="172"/>
      <c r="C27" s="118" t="s">
        <v>409</v>
      </c>
      <c r="D27" s="118" t="s">
        <v>410</v>
      </c>
      <c r="E27" s="118" t="s">
        <v>393</v>
      </c>
      <c r="F27" s="119" t="s">
        <v>453</v>
      </c>
      <c r="G27" s="118" t="s">
        <v>393</v>
      </c>
      <c r="H27" s="119" t="s">
        <v>453</v>
      </c>
      <c r="I27" s="175"/>
      <c r="J27" s="172"/>
      <c r="K27" s="118" t="s">
        <v>411</v>
      </c>
      <c r="L27" s="118" t="s">
        <v>349</v>
      </c>
      <c r="M27" s="118" t="s">
        <v>412</v>
      </c>
      <c r="N27" s="119" t="s">
        <v>413</v>
      </c>
      <c r="O27" s="118" t="s">
        <v>412</v>
      </c>
      <c r="P27" s="118" t="s">
        <v>413</v>
      </c>
    </row>
    <row r="28" spans="1:16" ht="13.5">
      <c r="A28" s="170"/>
      <c r="B28" s="172"/>
      <c r="C28" s="118" t="s">
        <v>425</v>
      </c>
      <c r="D28" s="118" t="s">
        <v>331</v>
      </c>
      <c r="E28" s="118" t="s">
        <v>452</v>
      </c>
      <c r="F28" s="119" t="s">
        <v>454</v>
      </c>
      <c r="G28" s="118" t="s">
        <v>452</v>
      </c>
      <c r="H28" s="119" t="s">
        <v>454</v>
      </c>
      <c r="I28" s="175"/>
      <c r="J28" s="172"/>
      <c r="K28" s="118" t="s">
        <v>488</v>
      </c>
      <c r="L28" s="118" t="s">
        <v>350</v>
      </c>
      <c r="M28" s="118" t="s">
        <v>379</v>
      </c>
      <c r="N28" s="119" t="s">
        <v>414</v>
      </c>
      <c r="O28" s="118" t="s">
        <v>415</v>
      </c>
      <c r="P28" s="118" t="s">
        <v>414</v>
      </c>
    </row>
    <row r="29" spans="1:16" ht="13.5">
      <c r="A29" s="186"/>
      <c r="B29" s="183"/>
      <c r="C29" s="118" t="s">
        <v>486</v>
      </c>
      <c r="D29" s="118" t="s">
        <v>388</v>
      </c>
      <c r="E29" s="118" t="s">
        <v>254</v>
      </c>
      <c r="F29" s="119" t="s">
        <v>455</v>
      </c>
      <c r="G29" s="118" t="s">
        <v>254</v>
      </c>
      <c r="H29" s="119" t="s">
        <v>455</v>
      </c>
      <c r="I29" s="185"/>
      <c r="J29" s="183"/>
      <c r="K29" s="120" t="s">
        <v>441</v>
      </c>
      <c r="L29" s="120" t="s">
        <v>330</v>
      </c>
      <c r="M29" s="120" t="s">
        <v>515</v>
      </c>
      <c r="N29" s="121" t="s">
        <v>254</v>
      </c>
      <c r="O29" s="120" t="s">
        <v>361</v>
      </c>
      <c r="P29" s="120" t="s">
        <v>254</v>
      </c>
    </row>
    <row r="30" spans="1:16" ht="13.5" customHeight="1">
      <c r="A30" s="170">
        <v>7</v>
      </c>
      <c r="B30" s="171" t="s">
        <v>40</v>
      </c>
      <c r="C30" s="116" t="s">
        <v>487</v>
      </c>
      <c r="D30" s="116" t="s">
        <v>346</v>
      </c>
      <c r="E30" s="116" t="s">
        <v>353</v>
      </c>
      <c r="F30" s="117" t="s">
        <v>353</v>
      </c>
      <c r="G30" s="116" t="s">
        <v>353</v>
      </c>
      <c r="H30" s="117" t="s">
        <v>353</v>
      </c>
      <c r="I30" s="174">
        <v>22</v>
      </c>
      <c r="J30" s="171" t="s">
        <v>34</v>
      </c>
      <c r="K30" s="118" t="s">
        <v>343</v>
      </c>
      <c r="L30" s="118" t="s">
        <v>351</v>
      </c>
      <c r="M30" s="118" t="s">
        <v>374</v>
      </c>
      <c r="N30" s="119" t="s">
        <v>353</v>
      </c>
      <c r="O30" s="118" t="s">
        <v>374</v>
      </c>
      <c r="P30" s="118" t="s">
        <v>353</v>
      </c>
    </row>
    <row r="31" spans="1:16" ht="13.5">
      <c r="A31" s="170"/>
      <c r="B31" s="172"/>
      <c r="C31" s="118" t="s">
        <v>411</v>
      </c>
      <c r="D31" s="118" t="s">
        <v>349</v>
      </c>
      <c r="E31" s="118" t="s">
        <v>412</v>
      </c>
      <c r="F31" s="119" t="s">
        <v>413</v>
      </c>
      <c r="G31" s="118" t="s">
        <v>412</v>
      </c>
      <c r="H31" s="119" t="s">
        <v>413</v>
      </c>
      <c r="I31" s="175"/>
      <c r="J31" s="172"/>
      <c r="K31" s="118" t="s">
        <v>490</v>
      </c>
      <c r="L31" s="118" t="s">
        <v>416</v>
      </c>
      <c r="M31" s="118" t="s">
        <v>417</v>
      </c>
      <c r="N31" s="119" t="s">
        <v>418</v>
      </c>
      <c r="O31" s="118" t="s">
        <v>417</v>
      </c>
      <c r="P31" s="118" t="s">
        <v>418</v>
      </c>
    </row>
    <row r="32" spans="1:16" ht="13.5">
      <c r="A32" s="170"/>
      <c r="B32" s="172"/>
      <c r="C32" s="118" t="s">
        <v>488</v>
      </c>
      <c r="D32" s="118" t="s">
        <v>350</v>
      </c>
      <c r="E32" s="118" t="s">
        <v>379</v>
      </c>
      <c r="F32" s="119" t="s">
        <v>414</v>
      </c>
      <c r="G32" s="118" t="s">
        <v>415</v>
      </c>
      <c r="H32" s="119" t="s">
        <v>414</v>
      </c>
      <c r="I32" s="175"/>
      <c r="J32" s="172"/>
      <c r="K32" s="118" t="s">
        <v>489</v>
      </c>
      <c r="L32" s="118" t="s">
        <v>342</v>
      </c>
      <c r="M32" s="118" t="s">
        <v>457</v>
      </c>
      <c r="N32" s="119" t="s">
        <v>419</v>
      </c>
      <c r="O32" s="118" t="s">
        <v>457</v>
      </c>
      <c r="P32" s="118" t="s">
        <v>419</v>
      </c>
    </row>
    <row r="33" spans="1:16" ht="13.5">
      <c r="A33" s="170"/>
      <c r="B33" s="173"/>
      <c r="C33" s="120" t="s">
        <v>441</v>
      </c>
      <c r="D33" s="120" t="s">
        <v>330</v>
      </c>
      <c r="E33" s="120" t="s">
        <v>513</v>
      </c>
      <c r="F33" s="121" t="s">
        <v>254</v>
      </c>
      <c r="G33" s="120" t="s">
        <v>456</v>
      </c>
      <c r="H33" s="121" t="s">
        <v>254</v>
      </c>
      <c r="I33" s="176"/>
      <c r="J33" s="173"/>
      <c r="K33" s="118"/>
      <c r="L33" s="118" t="s">
        <v>406</v>
      </c>
      <c r="M33" s="118" t="s">
        <v>458</v>
      </c>
      <c r="N33" s="119" t="s">
        <v>360</v>
      </c>
      <c r="O33" s="118" t="s">
        <v>458</v>
      </c>
      <c r="P33" s="118" t="s">
        <v>360</v>
      </c>
    </row>
    <row r="34" spans="1:16" ht="13.5" customHeight="1">
      <c r="A34" s="179">
        <v>8</v>
      </c>
      <c r="B34" s="182" t="s">
        <v>34</v>
      </c>
      <c r="C34" s="118" t="s">
        <v>343</v>
      </c>
      <c r="D34" s="118" t="s">
        <v>351</v>
      </c>
      <c r="E34" s="118" t="s">
        <v>374</v>
      </c>
      <c r="F34" s="119" t="s">
        <v>353</v>
      </c>
      <c r="G34" s="118" t="s">
        <v>374</v>
      </c>
      <c r="H34" s="119" t="s">
        <v>353</v>
      </c>
      <c r="I34" s="184">
        <v>23</v>
      </c>
      <c r="J34" s="182" t="s">
        <v>35</v>
      </c>
      <c r="K34" s="116" t="s">
        <v>487</v>
      </c>
      <c r="L34" s="116" t="s">
        <v>408</v>
      </c>
      <c r="M34" s="116" t="s">
        <v>353</v>
      </c>
      <c r="N34" s="117" t="s">
        <v>374</v>
      </c>
      <c r="O34" s="116" t="s">
        <v>353</v>
      </c>
      <c r="P34" s="116" t="s">
        <v>374</v>
      </c>
    </row>
    <row r="35" spans="1:16" ht="13.5">
      <c r="A35" s="170"/>
      <c r="B35" s="172"/>
      <c r="C35" s="118" t="s">
        <v>490</v>
      </c>
      <c r="D35" s="118" t="s">
        <v>416</v>
      </c>
      <c r="E35" s="118" t="s">
        <v>417</v>
      </c>
      <c r="F35" s="119" t="s">
        <v>418</v>
      </c>
      <c r="G35" s="118" t="s">
        <v>417</v>
      </c>
      <c r="H35" s="119" t="s">
        <v>418</v>
      </c>
      <c r="I35" s="175"/>
      <c r="J35" s="172"/>
      <c r="K35" s="118" t="s">
        <v>422</v>
      </c>
      <c r="L35" s="118" t="s">
        <v>492</v>
      </c>
      <c r="M35" s="118" t="s">
        <v>423</v>
      </c>
      <c r="N35" s="119" t="s">
        <v>514</v>
      </c>
      <c r="O35" s="118" t="s">
        <v>423</v>
      </c>
      <c r="P35" s="118" t="s">
        <v>514</v>
      </c>
    </row>
    <row r="36" spans="1:16" ht="13.5">
      <c r="A36" s="170"/>
      <c r="B36" s="172"/>
      <c r="C36" s="118" t="s">
        <v>489</v>
      </c>
      <c r="D36" s="118" t="s">
        <v>342</v>
      </c>
      <c r="E36" s="118" t="s">
        <v>457</v>
      </c>
      <c r="F36" s="119" t="s">
        <v>419</v>
      </c>
      <c r="G36" s="118" t="s">
        <v>457</v>
      </c>
      <c r="H36" s="119" t="s">
        <v>419</v>
      </c>
      <c r="I36" s="175"/>
      <c r="J36" s="172"/>
      <c r="K36" s="118" t="s">
        <v>424</v>
      </c>
      <c r="L36" s="118" t="s">
        <v>493</v>
      </c>
      <c r="M36" s="118" t="s">
        <v>460</v>
      </c>
      <c r="N36" s="119" t="s">
        <v>462</v>
      </c>
      <c r="O36" s="118" t="s">
        <v>460</v>
      </c>
      <c r="P36" s="118" t="s">
        <v>462</v>
      </c>
    </row>
    <row r="37" spans="1:16" ht="13.5">
      <c r="A37" s="186"/>
      <c r="B37" s="183"/>
      <c r="C37" s="118"/>
      <c r="D37" s="118" t="s">
        <v>406</v>
      </c>
      <c r="E37" s="118" t="s">
        <v>458</v>
      </c>
      <c r="F37" s="119" t="s">
        <v>459</v>
      </c>
      <c r="G37" s="118" t="s">
        <v>458</v>
      </c>
      <c r="H37" s="119" t="s">
        <v>459</v>
      </c>
      <c r="I37" s="185"/>
      <c r="J37" s="183"/>
      <c r="K37" s="120" t="s">
        <v>395</v>
      </c>
      <c r="L37" s="120" t="s">
        <v>425</v>
      </c>
      <c r="M37" s="120" t="s">
        <v>362</v>
      </c>
      <c r="N37" s="121" t="s">
        <v>463</v>
      </c>
      <c r="O37" s="120" t="s">
        <v>362</v>
      </c>
      <c r="P37" s="120" t="s">
        <v>463</v>
      </c>
    </row>
    <row r="38" spans="1:16" ht="13.5" customHeight="1">
      <c r="A38" s="170">
        <v>9</v>
      </c>
      <c r="B38" s="171" t="s">
        <v>35</v>
      </c>
      <c r="C38" s="116" t="s">
        <v>487</v>
      </c>
      <c r="D38" s="116" t="s">
        <v>421</v>
      </c>
      <c r="E38" s="116" t="s">
        <v>353</v>
      </c>
      <c r="F38" s="117" t="s">
        <v>374</v>
      </c>
      <c r="G38" s="116" t="s">
        <v>353</v>
      </c>
      <c r="H38" s="117" t="s">
        <v>383</v>
      </c>
      <c r="I38" s="174">
        <v>24</v>
      </c>
      <c r="J38" s="171" t="s">
        <v>36</v>
      </c>
      <c r="K38" s="118" t="s">
        <v>426</v>
      </c>
      <c r="L38" s="118" t="s">
        <v>341</v>
      </c>
      <c r="M38" s="118" t="s">
        <v>374</v>
      </c>
      <c r="N38" s="119" t="s">
        <v>353</v>
      </c>
      <c r="O38" s="118" t="s">
        <v>374</v>
      </c>
      <c r="P38" s="118" t="s">
        <v>353</v>
      </c>
    </row>
    <row r="39" spans="1:16" ht="13.5">
      <c r="A39" s="170"/>
      <c r="B39" s="172"/>
      <c r="C39" s="118" t="s">
        <v>422</v>
      </c>
      <c r="D39" s="118" t="s">
        <v>492</v>
      </c>
      <c r="E39" s="118" t="s">
        <v>423</v>
      </c>
      <c r="F39" s="119" t="s">
        <v>514</v>
      </c>
      <c r="G39" s="118" t="s">
        <v>423</v>
      </c>
      <c r="H39" s="119" t="s">
        <v>514</v>
      </c>
      <c r="I39" s="175"/>
      <c r="J39" s="172"/>
      <c r="K39" s="118" t="s">
        <v>337</v>
      </c>
      <c r="L39" s="118" t="s">
        <v>427</v>
      </c>
      <c r="M39" s="118" t="s">
        <v>428</v>
      </c>
      <c r="N39" s="119" t="s">
        <v>405</v>
      </c>
      <c r="O39" s="118" t="s">
        <v>428</v>
      </c>
      <c r="P39" s="118" t="s">
        <v>405</v>
      </c>
    </row>
    <row r="40" spans="1:16" ht="13.5">
      <c r="A40" s="170"/>
      <c r="B40" s="172"/>
      <c r="C40" s="118" t="s">
        <v>424</v>
      </c>
      <c r="D40" s="118" t="s">
        <v>493</v>
      </c>
      <c r="E40" s="118" t="s">
        <v>460</v>
      </c>
      <c r="F40" s="119" t="s">
        <v>462</v>
      </c>
      <c r="G40" s="118" t="s">
        <v>460</v>
      </c>
      <c r="H40" s="119" t="s">
        <v>462</v>
      </c>
      <c r="I40" s="175"/>
      <c r="J40" s="172"/>
      <c r="K40" s="118" t="s">
        <v>330</v>
      </c>
      <c r="L40" s="118" t="s">
        <v>340</v>
      </c>
      <c r="M40" s="118" t="s">
        <v>429</v>
      </c>
      <c r="N40" s="119" t="s">
        <v>464</v>
      </c>
      <c r="O40" s="118" t="s">
        <v>429</v>
      </c>
      <c r="P40" s="118" t="s">
        <v>464</v>
      </c>
    </row>
    <row r="41" spans="1:16" ht="13.5">
      <c r="A41" s="170"/>
      <c r="B41" s="173"/>
      <c r="C41" s="120" t="s">
        <v>491</v>
      </c>
      <c r="D41" s="120" t="s">
        <v>425</v>
      </c>
      <c r="E41" s="120" t="s">
        <v>461</v>
      </c>
      <c r="F41" s="121" t="s">
        <v>463</v>
      </c>
      <c r="G41" s="120" t="s">
        <v>461</v>
      </c>
      <c r="H41" s="121" t="s">
        <v>463</v>
      </c>
      <c r="I41" s="176"/>
      <c r="J41" s="173"/>
      <c r="K41" s="118" t="s">
        <v>352</v>
      </c>
      <c r="L41" s="118" t="s">
        <v>388</v>
      </c>
      <c r="M41" s="118" t="s">
        <v>358</v>
      </c>
      <c r="N41" s="119" t="s">
        <v>356</v>
      </c>
      <c r="O41" s="118" t="s">
        <v>358</v>
      </c>
      <c r="P41" s="118" t="s">
        <v>356</v>
      </c>
    </row>
    <row r="42" spans="1:16" ht="13.5" customHeight="1">
      <c r="A42" s="179">
        <v>10</v>
      </c>
      <c r="B42" s="182" t="s">
        <v>36</v>
      </c>
      <c r="C42" s="118" t="s">
        <v>426</v>
      </c>
      <c r="D42" s="118" t="s">
        <v>420</v>
      </c>
      <c r="E42" s="118" t="s">
        <v>374</v>
      </c>
      <c r="F42" s="119" t="s">
        <v>353</v>
      </c>
      <c r="G42" s="118" t="s">
        <v>383</v>
      </c>
      <c r="H42" s="119" t="s">
        <v>353</v>
      </c>
      <c r="I42" s="184">
        <v>25</v>
      </c>
      <c r="J42" s="182" t="s">
        <v>37</v>
      </c>
      <c r="K42" s="116" t="s">
        <v>333</v>
      </c>
      <c r="L42" s="116" t="s">
        <v>408</v>
      </c>
      <c r="M42" s="116" t="s">
        <v>353</v>
      </c>
      <c r="N42" s="117" t="s">
        <v>374</v>
      </c>
      <c r="O42" s="116" t="s">
        <v>353</v>
      </c>
      <c r="P42" s="116" t="s">
        <v>374</v>
      </c>
    </row>
    <row r="43" spans="1:16" ht="13.5">
      <c r="A43" s="170"/>
      <c r="B43" s="172"/>
      <c r="C43" s="118" t="s">
        <v>337</v>
      </c>
      <c r="D43" s="118" t="s">
        <v>427</v>
      </c>
      <c r="E43" s="118" t="s">
        <v>428</v>
      </c>
      <c r="F43" s="119" t="s">
        <v>405</v>
      </c>
      <c r="G43" s="118" t="s">
        <v>428</v>
      </c>
      <c r="H43" s="119" t="s">
        <v>405</v>
      </c>
      <c r="I43" s="175"/>
      <c r="J43" s="172"/>
      <c r="K43" s="118" t="s">
        <v>403</v>
      </c>
      <c r="L43" s="118" t="s">
        <v>330</v>
      </c>
      <c r="M43" s="118" t="s">
        <v>466</v>
      </c>
      <c r="N43" s="119" t="s">
        <v>468</v>
      </c>
      <c r="O43" s="118" t="s">
        <v>466</v>
      </c>
      <c r="P43" s="118" t="s">
        <v>468</v>
      </c>
    </row>
    <row r="44" spans="1:16" ht="13.5">
      <c r="A44" s="170"/>
      <c r="B44" s="172"/>
      <c r="C44" s="118" t="s">
        <v>330</v>
      </c>
      <c r="D44" s="118" t="s">
        <v>340</v>
      </c>
      <c r="E44" s="118" t="s">
        <v>429</v>
      </c>
      <c r="F44" s="119" t="s">
        <v>464</v>
      </c>
      <c r="G44" s="118" t="s">
        <v>429</v>
      </c>
      <c r="H44" s="119" t="s">
        <v>464</v>
      </c>
      <c r="I44" s="175"/>
      <c r="J44" s="172"/>
      <c r="K44" s="118" t="s">
        <v>516</v>
      </c>
      <c r="L44" s="118" t="s">
        <v>494</v>
      </c>
      <c r="M44" s="118" t="s">
        <v>518</v>
      </c>
      <c r="N44" s="119" t="s">
        <v>432</v>
      </c>
      <c r="O44" s="118" t="s">
        <v>517</v>
      </c>
      <c r="P44" s="118" t="s">
        <v>432</v>
      </c>
    </row>
    <row r="45" spans="1:16" ht="13.5">
      <c r="A45" s="186"/>
      <c r="B45" s="183"/>
      <c r="C45" s="118" t="s">
        <v>352</v>
      </c>
      <c r="D45" s="118" t="s">
        <v>388</v>
      </c>
      <c r="E45" s="118" t="s">
        <v>358</v>
      </c>
      <c r="F45" s="119" t="s">
        <v>465</v>
      </c>
      <c r="G45" s="118" t="s">
        <v>358</v>
      </c>
      <c r="H45" s="119" t="s">
        <v>465</v>
      </c>
      <c r="I45" s="185"/>
      <c r="J45" s="183"/>
      <c r="K45" s="118" t="s">
        <v>510</v>
      </c>
      <c r="L45" s="120" t="s">
        <v>406</v>
      </c>
      <c r="M45" s="120" t="s">
        <v>449</v>
      </c>
      <c r="N45" s="121" t="s">
        <v>360</v>
      </c>
      <c r="O45" s="120" t="s">
        <v>449</v>
      </c>
      <c r="P45" s="120" t="s">
        <v>360</v>
      </c>
    </row>
    <row r="46" spans="1:16" ht="13.5" customHeight="1">
      <c r="A46" s="170">
        <v>11</v>
      </c>
      <c r="B46" s="171" t="s">
        <v>37</v>
      </c>
      <c r="C46" s="116" t="s">
        <v>431</v>
      </c>
      <c r="D46" s="116" t="s">
        <v>421</v>
      </c>
      <c r="E46" s="116" t="s">
        <v>353</v>
      </c>
      <c r="F46" s="117" t="s">
        <v>374</v>
      </c>
      <c r="G46" s="116" t="s">
        <v>353</v>
      </c>
      <c r="H46" s="117" t="s">
        <v>383</v>
      </c>
      <c r="I46" s="174">
        <v>26</v>
      </c>
      <c r="J46" s="171" t="s">
        <v>38</v>
      </c>
      <c r="K46" s="116" t="s">
        <v>408</v>
      </c>
      <c r="L46" s="118" t="s">
        <v>408</v>
      </c>
      <c r="M46" s="118" t="s">
        <v>374</v>
      </c>
      <c r="N46" s="119" t="s">
        <v>353</v>
      </c>
      <c r="O46" s="118" t="s">
        <v>374</v>
      </c>
      <c r="P46" s="118" t="s">
        <v>353</v>
      </c>
    </row>
    <row r="47" spans="1:16" ht="13.5">
      <c r="A47" s="170"/>
      <c r="B47" s="172"/>
      <c r="C47" s="118" t="s">
        <v>403</v>
      </c>
      <c r="D47" s="118" t="s">
        <v>330</v>
      </c>
      <c r="E47" s="118" t="s">
        <v>466</v>
      </c>
      <c r="F47" s="119" t="s">
        <v>468</v>
      </c>
      <c r="G47" s="118" t="s">
        <v>466</v>
      </c>
      <c r="H47" s="119" t="s">
        <v>468</v>
      </c>
      <c r="I47" s="175"/>
      <c r="J47" s="172"/>
      <c r="K47" s="118" t="s">
        <v>433</v>
      </c>
      <c r="L47" s="118" t="s">
        <v>330</v>
      </c>
      <c r="M47" s="118" t="s">
        <v>434</v>
      </c>
      <c r="N47" s="119" t="s">
        <v>471</v>
      </c>
      <c r="O47" s="118" t="s">
        <v>434</v>
      </c>
      <c r="P47" s="118" t="s">
        <v>471</v>
      </c>
    </row>
    <row r="48" spans="1:16" ht="13.5">
      <c r="A48" s="170"/>
      <c r="B48" s="172"/>
      <c r="C48" s="118" t="s">
        <v>507</v>
      </c>
      <c r="D48" s="118" t="s">
        <v>494</v>
      </c>
      <c r="E48" s="118" t="s">
        <v>479</v>
      </c>
      <c r="F48" s="119" t="s">
        <v>432</v>
      </c>
      <c r="G48" s="118" t="s">
        <v>467</v>
      </c>
      <c r="H48" s="119" t="s">
        <v>432</v>
      </c>
      <c r="I48" s="175"/>
      <c r="J48" s="172"/>
      <c r="K48" s="118" t="s">
        <v>495</v>
      </c>
      <c r="L48" s="118" t="s">
        <v>331</v>
      </c>
      <c r="M48" s="118" t="s">
        <v>480</v>
      </c>
      <c r="N48" s="119" t="s">
        <v>435</v>
      </c>
      <c r="O48" s="118" t="s">
        <v>470</v>
      </c>
      <c r="P48" s="118" t="s">
        <v>435</v>
      </c>
    </row>
    <row r="49" spans="1:16" ht="13.5">
      <c r="A49" s="170"/>
      <c r="B49" s="173"/>
      <c r="C49" s="118" t="s">
        <v>506</v>
      </c>
      <c r="D49" s="120" t="s">
        <v>406</v>
      </c>
      <c r="E49" s="120" t="s">
        <v>449</v>
      </c>
      <c r="F49" s="121" t="s">
        <v>469</v>
      </c>
      <c r="G49" s="120" t="s">
        <v>449</v>
      </c>
      <c r="H49" s="121" t="s">
        <v>469</v>
      </c>
      <c r="I49" s="176"/>
      <c r="J49" s="173"/>
      <c r="K49" s="118" t="s">
        <v>436</v>
      </c>
      <c r="L49" s="118" t="s">
        <v>482</v>
      </c>
      <c r="M49" s="118" t="s">
        <v>437</v>
      </c>
      <c r="N49" s="119" t="s">
        <v>472</v>
      </c>
      <c r="O49" s="118" t="s">
        <v>437</v>
      </c>
      <c r="P49" s="118" t="s">
        <v>472</v>
      </c>
    </row>
    <row r="50" spans="1:16" ht="13.5" customHeight="1">
      <c r="A50" s="190">
        <v>12</v>
      </c>
      <c r="B50" s="182" t="s">
        <v>38</v>
      </c>
      <c r="C50" s="116" t="s">
        <v>421</v>
      </c>
      <c r="D50" s="118" t="s">
        <v>496</v>
      </c>
      <c r="E50" s="118" t="s">
        <v>374</v>
      </c>
      <c r="F50" s="119" t="s">
        <v>353</v>
      </c>
      <c r="G50" s="118" t="s">
        <v>383</v>
      </c>
      <c r="H50" s="119" t="s">
        <v>353</v>
      </c>
      <c r="I50" s="184">
        <v>27</v>
      </c>
      <c r="J50" s="182" t="s">
        <v>39</v>
      </c>
      <c r="K50" s="116" t="s">
        <v>497</v>
      </c>
      <c r="L50" s="116" t="s">
        <v>408</v>
      </c>
      <c r="M50" s="116" t="s">
        <v>353</v>
      </c>
      <c r="N50" s="116" t="s">
        <v>353</v>
      </c>
      <c r="O50" s="116" t="s">
        <v>353</v>
      </c>
      <c r="P50" s="116" t="s">
        <v>353</v>
      </c>
    </row>
    <row r="51" spans="1:16" ht="13.5">
      <c r="A51" s="170"/>
      <c r="B51" s="172"/>
      <c r="C51" s="118" t="s">
        <v>433</v>
      </c>
      <c r="D51" s="118" t="s">
        <v>330</v>
      </c>
      <c r="E51" s="118" t="s">
        <v>434</v>
      </c>
      <c r="F51" s="119" t="s">
        <v>471</v>
      </c>
      <c r="G51" s="118" t="s">
        <v>434</v>
      </c>
      <c r="H51" s="119" t="s">
        <v>471</v>
      </c>
      <c r="I51" s="175"/>
      <c r="J51" s="172"/>
      <c r="K51" s="118" t="s">
        <v>347</v>
      </c>
      <c r="L51" s="118" t="s">
        <v>511</v>
      </c>
      <c r="M51" s="118" t="s">
        <v>439</v>
      </c>
      <c r="N51" s="118" t="s">
        <v>519</v>
      </c>
      <c r="O51" s="118" t="s">
        <v>439</v>
      </c>
      <c r="P51" s="118" t="s">
        <v>519</v>
      </c>
    </row>
    <row r="52" spans="1:16" ht="13.5">
      <c r="A52" s="170"/>
      <c r="B52" s="172"/>
      <c r="C52" s="118" t="s">
        <v>495</v>
      </c>
      <c r="D52" s="118" t="s">
        <v>331</v>
      </c>
      <c r="E52" s="118" t="s">
        <v>480</v>
      </c>
      <c r="F52" s="119" t="s">
        <v>435</v>
      </c>
      <c r="G52" s="118" t="s">
        <v>470</v>
      </c>
      <c r="H52" s="119" t="s">
        <v>435</v>
      </c>
      <c r="I52" s="175"/>
      <c r="J52" s="172"/>
      <c r="K52" s="118" t="s">
        <v>440</v>
      </c>
      <c r="L52" s="118" t="s">
        <v>499</v>
      </c>
      <c r="M52" s="118" t="s">
        <v>380</v>
      </c>
      <c r="N52" s="118" t="s">
        <v>480</v>
      </c>
      <c r="O52" s="118" t="s">
        <v>380</v>
      </c>
      <c r="P52" s="118" t="s">
        <v>470</v>
      </c>
    </row>
    <row r="53" spans="1:16" ht="13.5">
      <c r="A53" s="186"/>
      <c r="B53" s="183"/>
      <c r="C53" s="118" t="s">
        <v>436</v>
      </c>
      <c r="D53" s="118" t="s">
        <v>482</v>
      </c>
      <c r="E53" s="118" t="s">
        <v>437</v>
      </c>
      <c r="F53" s="119" t="s">
        <v>472</v>
      </c>
      <c r="G53" s="118" t="s">
        <v>437</v>
      </c>
      <c r="H53" s="119" t="s">
        <v>472</v>
      </c>
      <c r="I53" s="185"/>
      <c r="J53" s="183"/>
      <c r="K53" s="118" t="s">
        <v>498</v>
      </c>
      <c r="L53" s="118" t="s">
        <v>483</v>
      </c>
      <c r="M53" s="118" t="s">
        <v>458</v>
      </c>
      <c r="N53" s="119" t="s">
        <v>254</v>
      </c>
      <c r="O53" s="118" t="s">
        <v>458</v>
      </c>
      <c r="P53" s="118" t="s">
        <v>254</v>
      </c>
    </row>
    <row r="54" spans="1:16" ht="13.5" customHeight="1">
      <c r="A54" s="191">
        <v>13</v>
      </c>
      <c r="B54" s="171" t="s">
        <v>39</v>
      </c>
      <c r="C54" s="116" t="s">
        <v>497</v>
      </c>
      <c r="D54" s="116" t="s">
        <v>408</v>
      </c>
      <c r="E54" s="116" t="s">
        <v>353</v>
      </c>
      <c r="F54" s="116" t="s">
        <v>353</v>
      </c>
      <c r="G54" s="116" t="s">
        <v>353</v>
      </c>
      <c r="H54" s="116" t="s">
        <v>353</v>
      </c>
      <c r="I54" s="174">
        <v>28</v>
      </c>
      <c r="J54" s="171" t="s">
        <v>40</v>
      </c>
      <c r="K54" s="116" t="s">
        <v>351</v>
      </c>
      <c r="L54" s="116" t="s">
        <v>351</v>
      </c>
      <c r="M54" s="116" t="s">
        <v>353</v>
      </c>
      <c r="N54" s="116" t="s">
        <v>353</v>
      </c>
      <c r="O54" s="116" t="s">
        <v>353</v>
      </c>
      <c r="P54" s="116" t="s">
        <v>353</v>
      </c>
    </row>
    <row r="55" spans="1:16" ht="13.5">
      <c r="A55" s="170"/>
      <c r="B55" s="172"/>
      <c r="C55" s="118" t="s">
        <v>438</v>
      </c>
      <c r="D55" s="118" t="s">
        <v>336</v>
      </c>
      <c r="E55" s="118" t="s">
        <v>439</v>
      </c>
      <c r="F55" s="118" t="s">
        <v>474</v>
      </c>
      <c r="G55" s="118" t="s">
        <v>439</v>
      </c>
      <c r="H55" s="118" t="s">
        <v>474</v>
      </c>
      <c r="I55" s="175"/>
      <c r="J55" s="172"/>
      <c r="K55" s="118" t="s">
        <v>350</v>
      </c>
      <c r="L55" s="118" t="s">
        <v>501</v>
      </c>
      <c r="M55" s="118" t="s">
        <v>377</v>
      </c>
      <c r="N55" s="118" t="s">
        <v>476</v>
      </c>
      <c r="O55" s="118" t="s">
        <v>377</v>
      </c>
      <c r="P55" s="118" t="s">
        <v>476</v>
      </c>
    </row>
    <row r="56" spans="1:16" ht="13.5">
      <c r="A56" s="170"/>
      <c r="B56" s="172"/>
      <c r="C56" s="118" t="s">
        <v>440</v>
      </c>
      <c r="D56" s="118" t="s">
        <v>499</v>
      </c>
      <c r="E56" s="118" t="s">
        <v>380</v>
      </c>
      <c r="F56" s="118" t="s">
        <v>480</v>
      </c>
      <c r="G56" s="118" t="s">
        <v>380</v>
      </c>
      <c r="H56" s="118" t="s">
        <v>470</v>
      </c>
      <c r="I56" s="175"/>
      <c r="J56" s="172"/>
      <c r="K56" s="118" t="s">
        <v>444</v>
      </c>
      <c r="L56" s="118" t="s">
        <v>331</v>
      </c>
      <c r="M56" s="118" t="s">
        <v>445</v>
      </c>
      <c r="N56" s="118" t="s">
        <v>379</v>
      </c>
      <c r="O56" s="118" t="s">
        <v>445</v>
      </c>
      <c r="P56" s="118" t="s">
        <v>379</v>
      </c>
    </row>
    <row r="57" spans="1:16" ht="13.5">
      <c r="A57" s="170"/>
      <c r="B57" s="173"/>
      <c r="C57" s="118" t="s">
        <v>498</v>
      </c>
      <c r="D57" s="118" t="s">
        <v>500</v>
      </c>
      <c r="E57" s="118" t="s">
        <v>473</v>
      </c>
      <c r="F57" s="119" t="s">
        <v>254</v>
      </c>
      <c r="G57" s="118" t="s">
        <v>473</v>
      </c>
      <c r="H57" s="119" t="s">
        <v>254</v>
      </c>
      <c r="I57" s="176"/>
      <c r="J57" s="173"/>
      <c r="K57" s="120" t="s">
        <v>388</v>
      </c>
      <c r="L57" s="120" t="s">
        <v>502</v>
      </c>
      <c r="M57" s="120" t="s">
        <v>356</v>
      </c>
      <c r="N57" s="120" t="s">
        <v>254</v>
      </c>
      <c r="O57" s="120" t="s">
        <v>356</v>
      </c>
      <c r="P57" s="120" t="s">
        <v>254</v>
      </c>
    </row>
    <row r="58" spans="1:17" ht="13.5" customHeight="1">
      <c r="A58" s="179">
        <v>14</v>
      </c>
      <c r="B58" s="182" t="s">
        <v>40</v>
      </c>
      <c r="C58" s="116" t="s">
        <v>442</v>
      </c>
      <c r="D58" s="116" t="s">
        <v>442</v>
      </c>
      <c r="E58" s="116" t="s">
        <v>353</v>
      </c>
      <c r="F58" s="116" t="s">
        <v>353</v>
      </c>
      <c r="G58" s="116" t="s">
        <v>353</v>
      </c>
      <c r="H58" s="116" t="s">
        <v>353</v>
      </c>
      <c r="I58" s="193"/>
      <c r="J58" s="194"/>
      <c r="K58" s="101"/>
      <c r="L58" s="101"/>
      <c r="M58" s="101"/>
      <c r="N58" s="101"/>
      <c r="O58" s="101"/>
      <c r="P58" s="101"/>
      <c r="Q58" s="99"/>
    </row>
    <row r="59" spans="1:17" ht="13.5">
      <c r="A59" s="170"/>
      <c r="B59" s="172"/>
      <c r="C59" s="118" t="s">
        <v>443</v>
      </c>
      <c r="D59" s="118" t="s">
        <v>501</v>
      </c>
      <c r="E59" s="118" t="s">
        <v>377</v>
      </c>
      <c r="F59" s="118" t="s">
        <v>476</v>
      </c>
      <c r="G59" s="118" t="s">
        <v>377</v>
      </c>
      <c r="H59" s="118" t="s">
        <v>476</v>
      </c>
      <c r="I59" s="188"/>
      <c r="J59" s="189"/>
      <c r="K59" s="98"/>
      <c r="L59" s="98"/>
      <c r="M59" s="98"/>
      <c r="N59" s="98"/>
      <c r="O59" s="98"/>
      <c r="P59" s="98"/>
      <c r="Q59" s="99"/>
    </row>
    <row r="60" spans="1:17" ht="13.5">
      <c r="A60" s="170"/>
      <c r="B60" s="172"/>
      <c r="C60" s="118" t="s">
        <v>444</v>
      </c>
      <c r="D60" s="118" t="s">
        <v>331</v>
      </c>
      <c r="E60" s="118" t="s">
        <v>445</v>
      </c>
      <c r="F60" s="118" t="s">
        <v>477</v>
      </c>
      <c r="G60" s="118" t="s">
        <v>445</v>
      </c>
      <c r="H60" s="118" t="s">
        <v>477</v>
      </c>
      <c r="I60" s="188"/>
      <c r="J60" s="189"/>
      <c r="K60" s="98"/>
      <c r="L60" s="98"/>
      <c r="M60" s="98"/>
      <c r="N60" s="98"/>
      <c r="O60" s="98"/>
      <c r="P60" s="98"/>
      <c r="Q60" s="99"/>
    </row>
    <row r="61" spans="1:17" ht="13.5">
      <c r="A61" s="186"/>
      <c r="B61" s="183"/>
      <c r="C61" s="120" t="s">
        <v>388</v>
      </c>
      <c r="D61" s="120" t="s">
        <v>502</v>
      </c>
      <c r="E61" s="120" t="s">
        <v>475</v>
      </c>
      <c r="F61" s="120" t="s">
        <v>254</v>
      </c>
      <c r="G61" s="120" t="s">
        <v>475</v>
      </c>
      <c r="H61" s="120" t="s">
        <v>254</v>
      </c>
      <c r="I61" s="188"/>
      <c r="J61" s="189"/>
      <c r="K61" s="98"/>
      <c r="L61" s="98"/>
      <c r="M61" s="98"/>
      <c r="N61" s="98"/>
      <c r="O61" s="98"/>
      <c r="P61" s="98"/>
      <c r="Q61" s="99"/>
    </row>
    <row r="62" spans="1:17" ht="13.5" customHeight="1">
      <c r="A62" s="170">
        <v>15</v>
      </c>
      <c r="B62" s="171" t="s">
        <v>34</v>
      </c>
      <c r="C62" s="116" t="s">
        <v>327</v>
      </c>
      <c r="D62" s="116" t="s">
        <v>333</v>
      </c>
      <c r="E62" s="116" t="s">
        <v>353</v>
      </c>
      <c r="F62" s="117" t="s">
        <v>353</v>
      </c>
      <c r="G62" s="116" t="s">
        <v>353</v>
      </c>
      <c r="H62" s="117" t="s">
        <v>353</v>
      </c>
      <c r="I62" s="187"/>
      <c r="J62" s="189"/>
      <c r="K62" s="98"/>
      <c r="L62" s="98"/>
      <c r="M62" s="98"/>
      <c r="N62" s="98"/>
      <c r="O62" s="98"/>
      <c r="P62" s="98"/>
      <c r="Q62" s="99"/>
    </row>
    <row r="63" spans="1:17" ht="13.5">
      <c r="A63" s="170"/>
      <c r="B63" s="172"/>
      <c r="C63" s="118" t="s">
        <v>330</v>
      </c>
      <c r="D63" s="118" t="s">
        <v>334</v>
      </c>
      <c r="E63" s="118" t="s">
        <v>369</v>
      </c>
      <c r="F63" s="119" t="s">
        <v>370</v>
      </c>
      <c r="G63" s="118" t="s">
        <v>369</v>
      </c>
      <c r="H63" s="119" t="s">
        <v>370</v>
      </c>
      <c r="I63" s="188"/>
      <c r="J63" s="189"/>
      <c r="K63" s="98"/>
      <c r="L63" s="98"/>
      <c r="M63" s="98"/>
      <c r="N63" s="98"/>
      <c r="O63" s="98"/>
      <c r="P63" s="98"/>
      <c r="Q63" s="99"/>
    </row>
    <row r="64" spans="1:17" ht="13.5">
      <c r="A64" s="170"/>
      <c r="B64" s="172"/>
      <c r="C64" s="118" t="s">
        <v>328</v>
      </c>
      <c r="D64" s="118" t="s">
        <v>481</v>
      </c>
      <c r="E64" s="118" t="s">
        <v>446</v>
      </c>
      <c r="F64" s="119" t="s">
        <v>447</v>
      </c>
      <c r="G64" s="118" t="s">
        <v>446</v>
      </c>
      <c r="H64" s="119" t="s">
        <v>447</v>
      </c>
      <c r="I64" s="188"/>
      <c r="J64" s="189"/>
      <c r="K64" s="98"/>
      <c r="L64" s="98"/>
      <c r="M64" s="98"/>
      <c r="N64" s="98"/>
      <c r="O64" s="98"/>
      <c r="P64" s="98"/>
      <c r="Q64" s="99"/>
    </row>
    <row r="65" spans="1:17" ht="13.5">
      <c r="A65" s="186"/>
      <c r="B65" s="183"/>
      <c r="C65" s="120" t="s">
        <v>329</v>
      </c>
      <c r="D65" s="120" t="s">
        <v>371</v>
      </c>
      <c r="E65" s="120"/>
      <c r="F65" s="121" t="s">
        <v>354</v>
      </c>
      <c r="G65" s="120"/>
      <c r="H65" s="121" t="s">
        <v>354</v>
      </c>
      <c r="I65" s="188"/>
      <c r="J65" s="189"/>
      <c r="K65" s="98"/>
      <c r="L65" s="98"/>
      <c r="M65" s="98"/>
      <c r="N65" s="98"/>
      <c r="O65" s="98"/>
      <c r="P65" s="98"/>
      <c r="Q65" s="99"/>
    </row>
    <row r="66" spans="9:17" ht="13.5">
      <c r="I66" s="189"/>
      <c r="J66" s="189"/>
      <c r="K66" s="98"/>
      <c r="L66" s="98"/>
      <c r="M66" s="98"/>
      <c r="N66" s="98"/>
      <c r="O66" s="98"/>
      <c r="P66" s="98"/>
      <c r="Q66" s="99"/>
    </row>
    <row r="67" spans="9:17" ht="13.5">
      <c r="I67" s="192"/>
      <c r="J67" s="189"/>
      <c r="K67" s="98"/>
      <c r="L67" s="98"/>
      <c r="M67" s="98"/>
      <c r="N67" s="98"/>
      <c r="O67" s="98"/>
      <c r="P67" s="98"/>
      <c r="Q67" s="99"/>
    </row>
    <row r="68" spans="9:17" ht="13.5">
      <c r="I68" s="192"/>
      <c r="J68" s="189"/>
      <c r="K68" s="98"/>
      <c r="L68" s="98"/>
      <c r="M68" s="98"/>
      <c r="N68" s="98"/>
      <c r="O68" s="98"/>
      <c r="P68" s="98"/>
      <c r="Q68" s="99"/>
    </row>
    <row r="69" spans="9:17" ht="13.5">
      <c r="I69" s="192"/>
      <c r="J69" s="189"/>
      <c r="K69" s="98"/>
      <c r="L69" s="98"/>
      <c r="M69" s="98"/>
      <c r="N69" s="98"/>
      <c r="O69" s="98"/>
      <c r="P69" s="98"/>
      <c r="Q69" s="99"/>
    </row>
    <row r="70" spans="9:17" ht="13.5">
      <c r="I70" s="100"/>
      <c r="J70" s="99"/>
      <c r="K70" s="99"/>
      <c r="L70" s="99"/>
      <c r="M70" s="99"/>
      <c r="N70" s="99"/>
      <c r="O70" s="99"/>
      <c r="P70" s="99"/>
      <c r="Q70" s="99"/>
    </row>
  </sheetData>
  <sheetProtection/>
  <mergeCells count="72">
    <mergeCell ref="A54:A57"/>
    <mergeCell ref="B54:B57"/>
    <mergeCell ref="I54:I57"/>
    <mergeCell ref="J54:J57"/>
    <mergeCell ref="I66:I69"/>
    <mergeCell ref="J66:J69"/>
    <mergeCell ref="A58:A61"/>
    <mergeCell ref="B58:B61"/>
    <mergeCell ref="I58:I61"/>
    <mergeCell ref="J58:J61"/>
    <mergeCell ref="A62:A65"/>
    <mergeCell ref="B62:B65"/>
    <mergeCell ref="I62:I65"/>
    <mergeCell ref="J62:J65"/>
    <mergeCell ref="A46:A49"/>
    <mergeCell ref="B46:B49"/>
    <mergeCell ref="I46:I49"/>
    <mergeCell ref="J46:J49"/>
    <mergeCell ref="A50:A53"/>
    <mergeCell ref="B50:B53"/>
    <mergeCell ref="I50:I53"/>
    <mergeCell ref="J50:J53"/>
    <mergeCell ref="A38:A41"/>
    <mergeCell ref="B38:B41"/>
    <mergeCell ref="I38:I41"/>
    <mergeCell ref="J38:J41"/>
    <mergeCell ref="A42:A45"/>
    <mergeCell ref="B42:B45"/>
    <mergeCell ref="I42:I45"/>
    <mergeCell ref="J42:J45"/>
    <mergeCell ref="A30:A33"/>
    <mergeCell ref="B30:B33"/>
    <mergeCell ref="I30:I33"/>
    <mergeCell ref="J30:J33"/>
    <mergeCell ref="A34:A37"/>
    <mergeCell ref="B34:B37"/>
    <mergeCell ref="I34:I37"/>
    <mergeCell ref="J34:J37"/>
    <mergeCell ref="A22:A25"/>
    <mergeCell ref="B22:B25"/>
    <mergeCell ref="I22:I25"/>
    <mergeCell ref="J22:J25"/>
    <mergeCell ref="A26:A29"/>
    <mergeCell ref="B26:B29"/>
    <mergeCell ref="I26:I29"/>
    <mergeCell ref="J26:J29"/>
    <mergeCell ref="J10:J13"/>
    <mergeCell ref="A14:A17"/>
    <mergeCell ref="B14:B17"/>
    <mergeCell ref="I14:I17"/>
    <mergeCell ref="J14:J17"/>
    <mergeCell ref="A18:A21"/>
    <mergeCell ref="B18:B21"/>
    <mergeCell ref="I18:I21"/>
    <mergeCell ref="J18:J21"/>
    <mergeCell ref="C2:D4"/>
    <mergeCell ref="E2:F4"/>
    <mergeCell ref="G2:H4"/>
    <mergeCell ref="I2:I5"/>
    <mergeCell ref="A10:A13"/>
    <mergeCell ref="B10:B13"/>
    <mergeCell ref="I10:I13"/>
    <mergeCell ref="J2:J5"/>
    <mergeCell ref="K2:L4"/>
    <mergeCell ref="M2:N4"/>
    <mergeCell ref="O2:P4"/>
    <mergeCell ref="A6:A9"/>
    <mergeCell ref="B6:B9"/>
    <mergeCell ref="I6:I9"/>
    <mergeCell ref="J6:J9"/>
    <mergeCell ref="A2:A5"/>
    <mergeCell ref="B2:B5"/>
  </mergeCells>
  <printOptions horizontalCentered="1" verticalCentered="1"/>
  <pageMargins left="0.3937007874015748" right="0.3937007874015748" top="0.3937007874015748" bottom="0.3937007874015748" header="0" footer="0"/>
  <pageSetup fitToHeight="1" fitToWidth="1" horizontalDpi="600" verticalDpi="600" orientation="landscape" paperSize="12"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shokuzai</dc:creator>
  <cp:keywords/>
  <dc:description/>
  <cp:lastModifiedBy>shokuzai</cp:lastModifiedBy>
  <cp:lastPrinted>2017-12-21T07:04:10Z</cp:lastPrinted>
  <dcterms:created xsi:type="dcterms:W3CDTF">2017-12-19T08:44:06Z</dcterms:created>
  <dcterms:modified xsi:type="dcterms:W3CDTF">2017-12-27T23:44:20Z</dcterms:modified>
  <cp:category/>
  <cp:version/>
  <cp:contentType/>
  <cp:contentStatus/>
</cp:coreProperties>
</file>